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pobl 2018 BARU\"/>
    </mc:Choice>
  </mc:AlternateContent>
  <bookViews>
    <workbookView xWindow="0" yWindow="0" windowWidth="20490" windowHeight="9045"/>
  </bookViews>
  <sheets>
    <sheet name="Sheet1" sheetId="1" r:id="rId1"/>
  </sheets>
  <definedNames>
    <definedName name="_xlnm.Print_Area" localSheetId="0">Sheet1!$A$1:$W$98</definedName>
    <definedName name="_xlnm.Print_Titles" localSheetId="0">Sheet1!$9:$9</definedName>
  </definedNames>
  <calcPr calcId="152511"/>
</workbook>
</file>

<file path=xl/calcChain.xml><?xml version="1.0" encoding="utf-8"?>
<calcChain xmlns="http://schemas.openxmlformats.org/spreadsheetml/2006/main">
  <c r="P65" i="1" l="1"/>
  <c r="P62" i="1"/>
  <c r="P61" i="1"/>
  <c r="L61" i="1" l="1"/>
  <c r="L62" i="1"/>
  <c r="M64" i="1"/>
  <c r="K32" i="1"/>
  <c r="K11" i="1"/>
  <c r="K63" i="1"/>
  <c r="P11" i="1" l="1"/>
  <c r="D67" i="1"/>
  <c r="P12" i="1"/>
  <c r="M37" i="1"/>
  <c r="M38" i="1" s="1"/>
  <c r="M39" i="1" s="1"/>
  <c r="M40" i="1" s="1"/>
  <c r="M41" i="1" s="1"/>
  <c r="M42" i="1" s="1"/>
  <c r="F35" i="1"/>
  <c r="D32" i="1"/>
  <c r="H32" i="1" s="1"/>
  <c r="K21" i="1" l="1"/>
  <c r="K52" i="1" l="1"/>
  <c r="K47" i="1"/>
  <c r="H29" i="1" l="1"/>
  <c r="F27" i="1"/>
  <c r="P28" i="1"/>
  <c r="H28" i="1"/>
  <c r="M54" i="1" l="1"/>
  <c r="P54" i="1"/>
  <c r="P51" i="1"/>
  <c r="P29" i="1"/>
  <c r="P20" i="1"/>
  <c r="P57" i="1" l="1"/>
  <c r="P64" i="1"/>
  <c r="P63" i="1"/>
  <c r="P60" i="1"/>
  <c r="P59" i="1"/>
  <c r="P58" i="1"/>
  <c r="P56" i="1"/>
  <c r="P55" i="1"/>
  <c r="P53" i="1"/>
  <c r="P52" i="1" s="1"/>
  <c r="P50" i="1"/>
  <c r="P48" i="1"/>
  <c r="P26" i="1"/>
  <c r="P25" i="1"/>
  <c r="P23" i="1"/>
  <c r="P18" i="1"/>
  <c r="P22" i="1"/>
  <c r="P19" i="1"/>
  <c r="P66" i="1" l="1"/>
  <c r="P67" i="1" s="1"/>
  <c r="P47" i="1"/>
  <c r="K66" i="1"/>
  <c r="K67" i="1" s="1"/>
  <c r="D66" i="1"/>
  <c r="D47" i="1"/>
  <c r="D52" i="1"/>
  <c r="D28" i="1"/>
  <c r="D11" i="1" s="1"/>
</calcChain>
</file>

<file path=xl/sharedStrings.xml><?xml version="1.0" encoding="utf-8"?>
<sst xmlns="http://schemas.openxmlformats.org/spreadsheetml/2006/main" count="216" uniqueCount="176">
  <si>
    <t>REKAPITULASI PERKEMBANGAN KEGIATAN BELANJA LANGSUNG</t>
  </si>
  <si>
    <t>TAHUN ANGGARAN 2018</t>
  </si>
  <si>
    <t>NAMA OPD</t>
  </si>
  <si>
    <t>BULAN</t>
  </si>
  <si>
    <t>NO</t>
  </si>
  <si>
    <t>JENIS PEKERJAAN</t>
  </si>
  <si>
    <t>REKANAN</t>
  </si>
  <si>
    <t>NO / TGL</t>
  </si>
  <si>
    <t>KONTRAK</t>
  </si>
  <si>
    <t>NILAI</t>
  </si>
  <si>
    <t>JANGKA WAKTU</t>
  </si>
  <si>
    <t xml:space="preserve">MULAI </t>
  </si>
  <si>
    <t>SELESAI</t>
  </si>
  <si>
    <t>REALISASI KEUANGAN</t>
  </si>
  <si>
    <t>JUMLAH ( Rp)</t>
  </si>
  <si>
    <t>%</t>
  </si>
  <si>
    <t xml:space="preserve">REALISASI </t>
  </si>
  <si>
    <t>FISIK</t>
  </si>
  <si>
    <t>SP2D</t>
  </si>
  <si>
    <t>TGL</t>
  </si>
  <si>
    <t>JUMLAH</t>
  </si>
  <si>
    <t>BAST I ( PHO )</t>
  </si>
  <si>
    <t>( Rp)</t>
  </si>
  <si>
    <t>PENETAPAN</t>
  </si>
  <si>
    <t>APBD 2018</t>
  </si>
  <si>
    <t xml:space="preserve">PERUBAHAN </t>
  </si>
  <si>
    <t xml:space="preserve">ANGGARAN </t>
  </si>
  <si>
    <t>( Rp )</t>
  </si>
  <si>
    <t>KET</t>
  </si>
  <si>
    <t>BAST II ( PHO 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</si>
  <si>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</si>
  <si>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</si>
  <si>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</si>
  <si>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</si>
  <si>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</si>
  <si>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</si>
  <si>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</si>
  <si>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</si>
  <si>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</si>
  <si>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</si>
  <si>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</si>
  <si>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</si>
  <si>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</si>
  <si>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</si>
  <si>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</si>
  <si>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</si>
  <si>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Aspal Jalan Gunungtugel - Pulus Kecamatan  Sukoharjo</t>
  </si>
  <si>
    <t>Pembangunan Jalan Antar Desa dari Desa Gunungtugel menuju Dusun Kwali Desa Pulus Kecamatan Sukoharjo</t>
  </si>
  <si>
    <t>Aspal Jalan Prumasan Desa Kalibening - Garunglor Kecamatan Sukoharjo</t>
  </si>
  <si>
    <t>Peningkatan Jalan Rejosari - Kupangan Kecamatan Sukoharjo</t>
  </si>
  <si>
    <t>Pelebaran Jalan Sukoharjo Kecamatan Sukoharjo</t>
  </si>
  <si>
    <t>Aspal Jalan Mbobos Desa Karanganyar - Plodongan Kecamatan Sukoharjo</t>
  </si>
  <si>
    <t>Pembangunan Senderan Desa Suroyudan - Garunglor Kecamatan Sukoharjo</t>
  </si>
  <si>
    <t>Lanjutan aspal Jalan Pulus - Tlogo Kecamatan Sukoharjo</t>
  </si>
  <si>
    <t>Peningkatan Jalan Tlogo - Kalimendong</t>
  </si>
  <si>
    <t>Aspal Jalan Desa Garunglor Dukuh Kandangan Desa Gumiwang Kecamatan Sukoharjo</t>
  </si>
  <si>
    <t>Senderan Jalan Desa Kupangan - Desa Mergosari Kecamatan Sukoharjo</t>
  </si>
  <si>
    <t>Aspal Jalan Blukang Desa Tlogo Kecamatan Sukoharjo menuju Kalimendong Leksono</t>
  </si>
  <si>
    <t>Perbaikan Jembatan Penghubung Sukoharjo - Gumiwang Kecamatan Sukoharjo</t>
  </si>
  <si>
    <t>Pembangunan Jembatan Kali Sangga Luwang Desa Tlogo Kecamatan Sukoharjo - Kalimendong - Leksono</t>
  </si>
  <si>
    <t>Pembangunan Drainase Jalan Munggang Dukuh Tlodas Desa Pulus</t>
  </si>
  <si>
    <t>Pembangunan Drainase Jalan Desa Gunungtugel - Desa Kajeksan</t>
  </si>
  <si>
    <t>Pembangunan Senderan Jalan Kalibening Menuju Wonosroyo</t>
  </si>
  <si>
    <t>Konsultan Perencanaan Kegiatan Pembangunan Jalan</t>
  </si>
  <si>
    <t>Konsultan Pengawas Kegiatan Pembangunan Jalan</t>
  </si>
  <si>
    <t>: KECAMATAN SUKOHARJO</t>
  </si>
  <si>
    <t xml:space="preserve">Program Pembangunan Jalan dan Jembatan </t>
  </si>
  <si>
    <t>Belanja Modal Jalan , Irigasi, dan dan Jaringan Pengadaan Jalan Kabupaten</t>
  </si>
  <si>
    <t>I</t>
  </si>
  <si>
    <t>II</t>
  </si>
  <si>
    <t>III</t>
  </si>
  <si>
    <t>Program Pembangunan Saluran Drainase / Gorong - Gorong Pembangunan Saluran Drainase</t>
  </si>
  <si>
    <t>Pembangunan Drainase Desa Sukoharjo - Mergosari</t>
  </si>
  <si>
    <t xml:space="preserve">Program Pengembangan dan Pengelolaan Jaringan Irigasi, Rawa Jaringan Pengairan Lainnya </t>
  </si>
  <si>
    <t>Pembangunan Irigasi Kalilawang Kecamatan Sukoharjo</t>
  </si>
  <si>
    <t>Drainase Jalan Sukoharjo - Wonosoroyo di Suroyudan</t>
  </si>
  <si>
    <t xml:space="preserve">Program Pemberdayaan Masyarkat untuk menjaga Ketertiban dan Keamanan ( Forum Kewasdaan Dini Masyarakat ) </t>
  </si>
  <si>
    <t>Program Pendidikan Politik ( Fasilitasi Penyelenggaraan Pemantauan dan Pelaporan Pemilihan Kepala  Daerah )</t>
  </si>
  <si>
    <t>Program Peningkatan Peran Serta dan Kesetaraan Jender dalam Pembangunan ( Fasilitasi Pemberdayaan Perempuan / Kegiatan PKK )</t>
  </si>
  <si>
    <t>Program Peningkatan Pemberdayaan Masyarakat Pedesaan ( Fasilitasi Pembinaan Desa dan Kelurahan )</t>
  </si>
  <si>
    <t>Program Peningkatan Pemberdayaan Masyarakat Pedesaan (Fasilitasi Pemilihan Kepala Desa )</t>
  </si>
  <si>
    <t>Program Pengembangan Lembaga Ekonomi Pedesaan  ( Peningkatan Kapasitas Pengelola BUMDES )</t>
  </si>
  <si>
    <t>Program Perencanaan Pembangunan Daerah  ( Penyelenggaraan Musrenbang Kecamatan )</t>
  </si>
  <si>
    <t xml:space="preserve">Program Perencanaan Sosial dan Budaya ( Fasilitasi Tim Penanggulangan Kemiskinan Kecamatan ) </t>
  </si>
  <si>
    <t>Program Perencanaan Pembanguann Daerah ( Koordinasi Penyelenggaraan Pemerintahan Umum . Pemberdayaan Masyarakat dan ketentraman dan ketertiban Umum , Pelayanan Umum</t>
  </si>
  <si>
    <t>Program Pengembangan Wawasan Kebangsaan Fasilitasi Hari Jadi Wonosobo dan HUT RI</t>
  </si>
  <si>
    <t>Biaya Umum</t>
  </si>
  <si>
    <t>CAMAT SUKOHARJO</t>
  </si>
  <si>
    <t>DUDI WARDOYO,A,P.MM</t>
  </si>
  <si>
    <t>Pembina Tingkat I</t>
  </si>
  <si>
    <t>NIP. 19741009 199311 1 001</t>
  </si>
  <si>
    <t>CV. SEKAR ARUM</t>
  </si>
  <si>
    <t>CV. JAGAD SATRIA</t>
  </si>
  <si>
    <t>050/10/SKHJ.01.JLN/2018,  17 Juli 2018</t>
  </si>
  <si>
    <t>050/10/SKHJ/.03.JLN.2018 , 17 Juli 2018</t>
  </si>
  <si>
    <t>CV. MULYA JAYA</t>
  </si>
  <si>
    <t>CV. EKA JAYA</t>
  </si>
  <si>
    <t>CV. HASTAGINA UTAMA</t>
  </si>
  <si>
    <t>CV. KARYA SENTOSA</t>
  </si>
  <si>
    <t>CV. MEDIA CIPTA ARISTAMA</t>
  </si>
  <si>
    <t>CV. LINTANG ABADI</t>
  </si>
  <si>
    <t>CV. GERAK MAJU</t>
  </si>
  <si>
    <t>050/16/SKHJ.02/JLN/2018, 17 JuLI 2018</t>
  </si>
  <si>
    <t>050/10/skhj/2018</t>
  </si>
  <si>
    <t>CV. AMANDA JAYA</t>
  </si>
  <si>
    <t>050.08.1/2018</t>
  </si>
  <si>
    <t>050/07/2018</t>
  </si>
  <si>
    <t>050/01.3/2018</t>
  </si>
  <si>
    <t>050/10/skhj.10.SP/2018</t>
  </si>
  <si>
    <t>CV. GIRI MULYO</t>
  </si>
  <si>
    <t>050/15.1/2018</t>
  </si>
  <si>
    <t>050/11.1/SKHJ/2018</t>
  </si>
  <si>
    <t>050/11/SKHJ.06.JLN/2018</t>
  </si>
  <si>
    <t>050/14.1/2018</t>
  </si>
  <si>
    <t>0.75%</t>
  </si>
  <si>
    <t>0,26%</t>
  </si>
  <si>
    <t>80%</t>
  </si>
  <si>
    <t>90%</t>
  </si>
  <si>
    <t>18</t>
  </si>
  <si>
    <t>19</t>
  </si>
  <si>
    <t>20</t>
  </si>
  <si>
    <t>CV. CAHAYA RISKI</t>
  </si>
  <si>
    <t>050/09.1/2018</t>
  </si>
  <si>
    <t>PERUBAHAN</t>
  </si>
  <si>
    <t>21</t>
  </si>
  <si>
    <t>22</t>
  </si>
  <si>
    <t>23</t>
  </si>
  <si>
    <t>24</t>
  </si>
  <si>
    <t>25</t>
  </si>
  <si>
    <t>26</t>
  </si>
  <si>
    <t>27</t>
  </si>
  <si>
    <t>Rehabilitasi Kantor Pelayanan</t>
  </si>
  <si>
    <t>Pengadaan Sarana Prasarana Kantor</t>
  </si>
  <si>
    <t>Aspal Jalan Ruas Gunungtugel - Garunglor</t>
  </si>
  <si>
    <t>Senderan Paseran - Jlegong di Jlegong</t>
  </si>
  <si>
    <t>Peningkatan Jalan Tlogo - Manggis</t>
  </si>
  <si>
    <t xml:space="preserve">Aspal Jalan Pasar Tlogo - Lamuk </t>
  </si>
  <si>
    <t>Pembangunan Irigasi Desa Suroyudan</t>
  </si>
  <si>
    <t>28</t>
  </si>
  <si>
    <t>Pembangunan Saluran Irigasi Desa Mergosari di Mangunsari</t>
  </si>
  <si>
    <t>29</t>
  </si>
  <si>
    <t>Perbaikan Aspal Jalan Tlogo - Welahan</t>
  </si>
  <si>
    <t>30</t>
  </si>
  <si>
    <t>Peningkatan Jalan Pucungwetan - Tlogo</t>
  </si>
  <si>
    <t>Aspal Jalan Prumasan - Lamuk</t>
  </si>
  <si>
    <t>CV. Maju Jaya</t>
  </si>
  <si>
    <t>CV. Hastagina Utama</t>
  </si>
  <si>
    <t>CV. Sibar Agung</t>
  </si>
  <si>
    <t>CV. Zhafira Agung</t>
  </si>
  <si>
    <t>CV. Karya Putra</t>
  </si>
  <si>
    <t>CV. Mulya Jaya</t>
  </si>
  <si>
    <t>CV. Lintang Abadi</t>
  </si>
  <si>
    <t>050/18.1/2018</t>
  </si>
  <si>
    <t>050/19.1/2018</t>
  </si>
  <si>
    <t>050/20.1/2018</t>
  </si>
  <si>
    <t>050/21.1/2018</t>
  </si>
  <si>
    <t>050/27.1/2018</t>
  </si>
  <si>
    <t>050/25.1/2018</t>
  </si>
  <si>
    <t>050/26.1/2018</t>
  </si>
  <si>
    <t>050/24.1/2018</t>
  </si>
  <si>
    <t>100 %</t>
  </si>
  <si>
    <t>31</t>
  </si>
  <si>
    <t>32</t>
  </si>
  <si>
    <t>Pelatihan Batik</t>
  </si>
  <si>
    <t xml:space="preserve"> 98 %</t>
  </si>
  <si>
    <t>33</t>
  </si>
  <si>
    <t>:  DESEMBER   2018</t>
  </si>
  <si>
    <t>CV. Doni Wijaya Pratama</t>
  </si>
  <si>
    <t>050/29.1/2018</t>
  </si>
  <si>
    <t xml:space="preserve"> 100 %</t>
  </si>
  <si>
    <t>100  %</t>
  </si>
  <si>
    <t>Sukoharjo,   26  Desember    2018</t>
  </si>
  <si>
    <t>100%</t>
  </si>
  <si>
    <t>Program Peningkatan Keamanan da Kenyamanan Lingkungan Peningkatan Kewaspadaan Dini dan Pengamanan Wilayah</t>
  </si>
  <si>
    <t xml:space="preserve"> 98%</t>
  </si>
  <si>
    <t>40 %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</si>
</sst>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Calibri"/>
      <family val="2"/>
      <scheme val="minor"/>
    </font>
    <font>
      <u/>
      <sz val="12"/>
      <color theme="1"/>
      <name val="Bookman Old Style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/>
    <xf numFmtId="0" fontId="2" fillId="0" borderId="7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3" xfId="0" quotePrefix="1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0" fillId="0" borderId="0" xfId="0"/>
    <xf numFmtId="0" fontId="1" fillId="0" borderId="0" xfId="0" applyFo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16" xfId="0" applyFont="1" applyBorder="1" applyAlignme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0" xfId="0" quotePrefix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0" fillId="0" borderId="0" xfId="0" applyNumberForma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36" xfId="0" quotePrefix="1" applyFont="1" applyBorder="1" applyAlignment="1">
      <alignment horizontal="center" vertical="center"/>
    </xf>
    <xf numFmtId="0" fontId="2" fillId="0" borderId="37" xfId="0" quotePrefix="1" applyFont="1" applyBorder="1" applyAlignment="1">
      <alignment horizontal="center" vertical="center"/>
    </xf>
    <xf numFmtId="0" fontId="2" fillId="0" borderId="38" xfId="0" applyFont="1" applyBorder="1"/>
    <xf numFmtId="0" fontId="2" fillId="0" borderId="38" xfId="0" applyFont="1" applyBorder="1" applyAlignment="1">
      <alignment horizontal="center"/>
    </xf>
    <xf numFmtId="0" fontId="2" fillId="0" borderId="18" xfId="0" quotePrefix="1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42" xfId="0" applyFont="1" applyBorder="1"/>
    <xf numFmtId="0" fontId="2" fillId="0" borderId="16" xfId="0" quotePrefix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 wrapText="1"/>
    </xf>
    <xf numFmtId="0" fontId="2" fillId="0" borderId="29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8" xfId="0" quotePrefix="1" applyFont="1" applyBorder="1" applyAlignment="1">
      <alignment horizontal="center" vertical="center" wrapText="1"/>
    </xf>
    <xf numFmtId="0" fontId="2" fillId="0" borderId="35" xfId="0" quotePrefix="1" applyFont="1" applyBorder="1" applyAlignment="1">
      <alignment horizontal="center" vertical="center"/>
    </xf>
    <xf numFmtId="0" fontId="2" fillId="0" borderId="45" xfId="0" applyFont="1" applyBorder="1"/>
    <xf numFmtId="0" fontId="2" fillId="0" borderId="38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9" fontId="2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6" xfId="0" quotePrefix="1" applyFont="1" applyBorder="1" applyAlignment="1">
      <alignment horizontal="center" vertical="center"/>
    </xf>
    <xf numFmtId="0" fontId="2" fillId="0" borderId="47" xfId="0" quotePrefix="1" applyFont="1" applyBorder="1" applyAlignment="1">
      <alignment horizontal="center" vertical="center" wrapText="1"/>
    </xf>
    <xf numFmtId="0" fontId="2" fillId="0" borderId="48" xfId="0" applyFont="1" applyBorder="1"/>
    <xf numFmtId="0" fontId="2" fillId="0" borderId="48" xfId="0" applyFont="1" applyBorder="1" applyAlignment="1">
      <alignment horizontal="center"/>
    </xf>
    <xf numFmtId="0" fontId="2" fillId="0" borderId="49" xfId="0" applyFont="1" applyBorder="1"/>
    <xf numFmtId="0" fontId="0" fillId="0" borderId="0" xfId="0" applyBorder="1"/>
    <xf numFmtId="0" fontId="3" fillId="0" borderId="0" xfId="0" applyFont="1" applyAlignment="1">
      <alignment horizontal="left" indent="15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/>
    <xf numFmtId="3" fontId="1" fillId="0" borderId="0" xfId="0" applyNumberFormat="1" applyFont="1"/>
    <xf numFmtId="41" fontId="1" fillId="0" borderId="0" xfId="1" applyFont="1"/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39" xfId="0" applyFont="1" applyBorder="1"/>
    <xf numFmtId="0" fontId="2" fillId="0" borderId="47" xfId="0" quotePrefix="1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3" fontId="2" fillId="0" borderId="16" xfId="0" quotePrefix="1" applyNumberFormat="1" applyFont="1" applyBorder="1" applyAlignment="1">
      <alignment vertical="center"/>
    </xf>
    <xf numFmtId="0" fontId="2" fillId="0" borderId="16" xfId="0" applyFont="1" applyBorder="1" applyAlignment="1">
      <alignment wrapText="1"/>
    </xf>
    <xf numFmtId="9" fontId="2" fillId="0" borderId="2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0" borderId="38" xfId="0" applyFont="1" applyBorder="1" applyAlignment="1">
      <alignment wrapText="1"/>
    </xf>
    <xf numFmtId="3" fontId="2" fillId="0" borderId="2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/>
    <xf numFmtId="3" fontId="2" fillId="0" borderId="48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 vertical="center"/>
    </xf>
    <xf numFmtId="3" fontId="2" fillId="0" borderId="48" xfId="0" applyNumberFormat="1" applyFont="1" applyBorder="1"/>
    <xf numFmtId="3" fontId="2" fillId="0" borderId="48" xfId="0" quotePrefix="1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vertical="center"/>
    </xf>
    <xf numFmtId="3" fontId="2" fillId="0" borderId="7" xfId="0" quotePrefix="1" applyNumberFormat="1" applyFont="1" applyBorder="1" applyAlignment="1">
      <alignment horizontal="center" vertical="center"/>
    </xf>
    <xf numFmtId="3" fontId="2" fillId="0" borderId="16" xfId="0" quotePrefix="1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6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31" xfId="0" quotePrefix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top" wrapText="1"/>
    </xf>
    <xf numFmtId="0" fontId="2" fillId="3" borderId="11" xfId="0" applyFont="1" applyFill="1" applyBorder="1"/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/>
    <xf numFmtId="0" fontId="2" fillId="3" borderId="18" xfId="0" applyFont="1" applyFill="1" applyBorder="1" applyAlignment="1">
      <alignment horizontal="center" vertical="center"/>
    </xf>
    <xf numFmtId="0" fontId="2" fillId="3" borderId="28" xfId="0" quotePrefix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/>
    </xf>
    <xf numFmtId="0" fontId="2" fillId="0" borderId="11" xfId="0" quotePrefix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/>
    <xf numFmtId="3" fontId="2" fillId="0" borderId="11" xfId="0" applyNumberFormat="1" applyFont="1" applyBorder="1"/>
    <xf numFmtId="0" fontId="2" fillId="0" borderId="12" xfId="0" applyFont="1" applyBorder="1"/>
    <xf numFmtId="0" fontId="2" fillId="3" borderId="43" xfId="0" quotePrefix="1" applyFont="1" applyFill="1" applyBorder="1" applyAlignment="1">
      <alignment vertical="center"/>
    </xf>
    <xf numFmtId="0" fontId="2" fillId="3" borderId="41" xfId="0" quotePrefix="1" applyFont="1" applyFill="1" applyBorder="1" applyAlignment="1">
      <alignment vertical="center"/>
    </xf>
    <xf numFmtId="0" fontId="2" fillId="3" borderId="31" xfId="0" quotePrefix="1" applyFont="1" applyFill="1" applyBorder="1" applyAlignment="1">
      <alignment vertical="center"/>
    </xf>
    <xf numFmtId="3" fontId="2" fillId="3" borderId="11" xfId="0" applyNumberFormat="1" applyFont="1" applyFill="1" applyBorder="1"/>
    <xf numFmtId="3" fontId="2" fillId="3" borderId="11" xfId="0" applyNumberFormat="1" applyFont="1" applyFill="1" applyBorder="1" applyAlignment="1">
      <alignment horizontal="center"/>
    </xf>
    <xf numFmtId="3" fontId="2" fillId="3" borderId="11" xfId="0" quotePrefix="1" applyNumberFormat="1" applyFont="1" applyFill="1" applyBorder="1" applyAlignment="1">
      <alignment horizontal="center" vertical="center"/>
    </xf>
    <xf numFmtId="3" fontId="2" fillId="3" borderId="11" xfId="0" quotePrefix="1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2" fillId="0" borderId="38" xfId="0" applyNumberFormat="1" applyFont="1" applyBorder="1"/>
    <xf numFmtId="0" fontId="2" fillId="0" borderId="38" xfId="0" quotePrefix="1" applyFont="1" applyBorder="1" applyAlignment="1">
      <alignment horizontal="center" vertical="center"/>
    </xf>
    <xf numFmtId="9" fontId="2" fillId="0" borderId="48" xfId="0" applyNumberFormat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3" fontId="2" fillId="0" borderId="21" xfId="0" applyNumberFormat="1" applyFont="1" applyBorder="1"/>
    <xf numFmtId="3" fontId="2" fillId="0" borderId="21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0" quotePrefix="1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2" fillId="0" borderId="21" xfId="0" applyFont="1" applyBorder="1"/>
    <xf numFmtId="0" fontId="2" fillId="0" borderId="50" xfId="0" applyFont="1" applyBorder="1"/>
    <xf numFmtId="3" fontId="2" fillId="0" borderId="1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20" xfId="0" applyFont="1" applyBorder="1"/>
    <xf numFmtId="0" fontId="2" fillId="2" borderId="1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43" xfId="0" applyFont="1" applyBorder="1"/>
    <xf numFmtId="0" fontId="6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6" fillId="0" borderId="44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tabSelected="1" view="pageBreakPreview" topLeftCell="A58" zoomScale="85" zoomScaleNormal="100" zoomScaleSheetLayoutView="85" workbookViewId="0">
      <selection activeCell="K62" sqref="K62"/>
    </sheetView>
  </sheetViews>
  <sheetFormatPr defaultRowHeight="15" x14ac:dyDescent="0.25"/>
  <cols>
    <col min="1" max="1" width="4.5703125" customWidth="1"/>
    <col min="2" max="2" width="4.5703125" style="11" customWidth="1"/>
    <col min="3" max="3" width="27.28515625" customWidth="1"/>
    <col min="4" max="4" width="15.140625" customWidth="1"/>
    <col min="5" max="5" width="13.140625" customWidth="1"/>
    <col min="6" max="6" width="12" style="89" customWidth="1"/>
    <col min="7" max="7" width="12" customWidth="1"/>
    <col min="8" max="8" width="14.85546875" customWidth="1"/>
    <col min="10" max="10" width="10.140625" customWidth="1"/>
    <col min="11" max="11" width="14.5703125" customWidth="1"/>
    <col min="12" max="12" width="7.85546875" customWidth="1"/>
    <col min="13" max="13" width="10.28515625" customWidth="1"/>
    <col min="14" max="15" width="7.42578125" customWidth="1"/>
    <col min="16" max="16" width="15" customWidth="1"/>
    <col min="17" max="18" width="7.28515625" customWidth="1"/>
    <col min="19" max="20" width="8.28515625" customWidth="1"/>
    <col min="21" max="21" width="7" customWidth="1"/>
    <col min="22" max="22" width="4.28515625" customWidth="1"/>
    <col min="24" max="24" width="11.28515625" bestFit="1" customWidth="1"/>
  </cols>
  <sheetData>
    <row r="1" spans="1:22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x14ac:dyDescent="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x14ac:dyDescent="0.25">
      <c r="A3" s="1" t="s">
        <v>2</v>
      </c>
      <c r="B3" s="12"/>
      <c r="C3" s="1"/>
      <c r="D3" s="1" t="s">
        <v>65</v>
      </c>
      <c r="E3" s="1"/>
      <c r="F3" s="8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</v>
      </c>
      <c r="B4" s="12"/>
      <c r="C4" s="1"/>
      <c r="D4" s="12" t="s">
        <v>166</v>
      </c>
      <c r="E4" s="1"/>
      <c r="F4" s="8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thickBot="1" x14ac:dyDescent="0.3"/>
    <row r="6" spans="1:22" ht="16.5" thickTop="1" x14ac:dyDescent="0.3">
      <c r="A6" s="199" t="s">
        <v>4</v>
      </c>
      <c r="B6" s="200"/>
      <c r="C6" s="211" t="s">
        <v>5</v>
      </c>
      <c r="D6" s="205" t="s">
        <v>26</v>
      </c>
      <c r="E6" s="206"/>
      <c r="F6" s="211" t="s">
        <v>6</v>
      </c>
      <c r="G6" s="173" t="s">
        <v>7</v>
      </c>
      <c r="H6" s="173" t="s">
        <v>9</v>
      </c>
      <c r="I6" s="205" t="s">
        <v>10</v>
      </c>
      <c r="J6" s="206"/>
      <c r="K6" s="205" t="s">
        <v>13</v>
      </c>
      <c r="L6" s="206"/>
      <c r="M6" s="173" t="s">
        <v>16</v>
      </c>
      <c r="N6" s="205" t="s">
        <v>18</v>
      </c>
      <c r="O6" s="212"/>
      <c r="P6" s="206"/>
      <c r="Q6" s="205" t="s">
        <v>21</v>
      </c>
      <c r="R6" s="206"/>
      <c r="S6" s="205" t="s">
        <v>29</v>
      </c>
      <c r="T6" s="206"/>
      <c r="U6" s="174"/>
      <c r="V6" s="175"/>
    </row>
    <row r="7" spans="1:22" ht="15.75" x14ac:dyDescent="0.3">
      <c r="A7" s="201"/>
      <c r="B7" s="202"/>
      <c r="C7" s="196"/>
      <c r="D7" s="176" t="s">
        <v>23</v>
      </c>
      <c r="E7" s="176" t="s">
        <v>25</v>
      </c>
      <c r="F7" s="196"/>
      <c r="G7" s="195" t="s">
        <v>8</v>
      </c>
      <c r="H7" s="195" t="s">
        <v>8</v>
      </c>
      <c r="I7" s="195" t="s">
        <v>11</v>
      </c>
      <c r="J7" s="195" t="s">
        <v>12</v>
      </c>
      <c r="K7" s="195" t="s">
        <v>14</v>
      </c>
      <c r="L7" s="195" t="s">
        <v>15</v>
      </c>
      <c r="M7" s="176" t="s">
        <v>17</v>
      </c>
      <c r="N7" s="176" t="s">
        <v>4</v>
      </c>
      <c r="O7" s="176" t="s">
        <v>19</v>
      </c>
      <c r="P7" s="176" t="s">
        <v>20</v>
      </c>
      <c r="Q7" s="176" t="s">
        <v>4</v>
      </c>
      <c r="R7" s="176" t="s">
        <v>19</v>
      </c>
      <c r="S7" s="176" t="s">
        <v>20</v>
      </c>
      <c r="T7" s="176"/>
      <c r="U7" s="195" t="s">
        <v>19</v>
      </c>
      <c r="V7" s="177" t="s">
        <v>28</v>
      </c>
    </row>
    <row r="8" spans="1:22" ht="16.5" thickBot="1" x14ac:dyDescent="0.35">
      <c r="A8" s="203"/>
      <c r="B8" s="204"/>
      <c r="C8" s="210"/>
      <c r="D8" s="17" t="s">
        <v>24</v>
      </c>
      <c r="E8" s="17" t="s">
        <v>24</v>
      </c>
      <c r="F8" s="196"/>
      <c r="G8" s="196"/>
      <c r="H8" s="196"/>
      <c r="I8" s="210"/>
      <c r="J8" s="210"/>
      <c r="K8" s="210"/>
      <c r="L8" s="210"/>
      <c r="M8" s="33" t="s">
        <v>15</v>
      </c>
      <c r="N8" s="32"/>
      <c r="O8" s="32"/>
      <c r="P8" s="33" t="s">
        <v>27</v>
      </c>
      <c r="Q8" s="32"/>
      <c r="R8" s="32"/>
      <c r="S8" s="33" t="s">
        <v>22</v>
      </c>
      <c r="T8" s="33" t="s">
        <v>4</v>
      </c>
      <c r="U8" s="210"/>
      <c r="V8" s="178"/>
    </row>
    <row r="9" spans="1:22" ht="17.25" thickTop="1" thickBot="1" x14ac:dyDescent="0.35">
      <c r="A9" s="179">
        <v>1</v>
      </c>
      <c r="B9" s="180"/>
      <c r="C9" s="181">
        <v>2</v>
      </c>
      <c r="D9" s="181">
        <v>3</v>
      </c>
      <c r="E9" s="181">
        <v>4</v>
      </c>
      <c r="F9" s="182">
        <v>5</v>
      </c>
      <c r="G9" s="181">
        <v>6</v>
      </c>
      <c r="H9" s="181">
        <v>7</v>
      </c>
      <c r="I9" s="181">
        <v>8</v>
      </c>
      <c r="J9" s="181">
        <v>9</v>
      </c>
      <c r="K9" s="181">
        <v>10</v>
      </c>
      <c r="L9" s="181">
        <v>11</v>
      </c>
      <c r="M9" s="181">
        <v>12</v>
      </c>
      <c r="N9" s="181">
        <v>13</v>
      </c>
      <c r="O9" s="181">
        <v>14</v>
      </c>
      <c r="P9" s="181">
        <v>15</v>
      </c>
      <c r="Q9" s="181">
        <v>16</v>
      </c>
      <c r="R9" s="181">
        <v>17</v>
      </c>
      <c r="S9" s="181">
        <v>18</v>
      </c>
      <c r="T9" s="181">
        <v>19</v>
      </c>
      <c r="U9" s="181">
        <v>20</v>
      </c>
      <c r="V9" s="183">
        <v>21</v>
      </c>
    </row>
    <row r="10" spans="1:22" ht="34.5" customHeight="1" thickTop="1" thickBot="1" x14ac:dyDescent="0.35">
      <c r="A10" s="30"/>
      <c r="B10" s="26"/>
      <c r="C10" s="197" t="s">
        <v>66</v>
      </c>
      <c r="D10" s="198"/>
      <c r="E10" s="198"/>
      <c r="F10" s="90"/>
      <c r="G10" s="24"/>
      <c r="H10" s="24"/>
      <c r="I10" s="25"/>
      <c r="J10" s="17"/>
      <c r="K10" s="53"/>
      <c r="L10" s="17"/>
      <c r="M10" s="17"/>
      <c r="N10" s="17"/>
      <c r="O10" s="2"/>
      <c r="P10" s="2"/>
      <c r="Q10" s="2"/>
      <c r="R10" s="2"/>
      <c r="S10" s="2"/>
      <c r="T10" s="2"/>
      <c r="U10" s="2"/>
      <c r="V10" s="3"/>
    </row>
    <row r="11" spans="1:22" s="11" customFormat="1" ht="66" customHeight="1" thickTop="1" thickBot="1" x14ac:dyDescent="0.35">
      <c r="A11" s="136" t="s">
        <v>68</v>
      </c>
      <c r="B11" s="137"/>
      <c r="C11" s="138" t="s">
        <v>67</v>
      </c>
      <c r="D11" s="184">
        <f>D12+D13+D14+D15+D16+D17+D18+D19+D20+D21+D22+D23+D24+D25+D26+D27+D28</f>
        <v>2411000000</v>
      </c>
      <c r="E11" s="139"/>
      <c r="F11" s="140"/>
      <c r="G11" s="139"/>
      <c r="H11" s="141"/>
      <c r="I11" s="141"/>
      <c r="J11" s="141"/>
      <c r="K11" s="184">
        <f>K12+K15+K18+K19+K20+K21+K22+K23+K25+K26+K27+K28+K29+K31</f>
        <v>1769712000</v>
      </c>
      <c r="L11" s="141"/>
      <c r="M11" s="141"/>
      <c r="N11" s="141"/>
      <c r="O11" s="139"/>
      <c r="P11" s="185">
        <f>P15+P18+P19+P20+P22+P23+P25+P26+P28+P29+P31</f>
        <v>1428706000</v>
      </c>
      <c r="Q11" s="139"/>
      <c r="R11" s="139"/>
      <c r="S11" s="139"/>
      <c r="T11" s="139"/>
      <c r="U11" s="139"/>
      <c r="V11" s="135"/>
    </row>
    <row r="12" spans="1:22" s="11" customFormat="1" ht="58.5" customHeight="1" thickTop="1" x14ac:dyDescent="0.3">
      <c r="A12" s="34"/>
      <c r="B12" s="35" t="s">
        <v>30</v>
      </c>
      <c r="C12" s="51" t="s">
        <v>75</v>
      </c>
      <c r="D12" s="56">
        <v>144500000</v>
      </c>
      <c r="E12" s="36"/>
      <c r="F12" s="78" t="s">
        <v>96</v>
      </c>
      <c r="G12" s="112" t="s">
        <v>113</v>
      </c>
      <c r="H12" s="56">
        <v>143542000</v>
      </c>
      <c r="I12" s="37"/>
      <c r="J12" s="37"/>
      <c r="K12" s="56">
        <v>143542000</v>
      </c>
      <c r="L12" s="159" t="s">
        <v>160</v>
      </c>
      <c r="M12" s="58">
        <v>1</v>
      </c>
      <c r="N12" s="37"/>
      <c r="O12" s="36"/>
      <c r="P12" s="158">
        <f>K12</f>
        <v>143542000</v>
      </c>
      <c r="Q12" s="36"/>
      <c r="R12" s="36"/>
      <c r="S12" s="36"/>
      <c r="T12" s="36"/>
      <c r="U12" s="36"/>
      <c r="V12" s="3"/>
    </row>
    <row r="13" spans="1:22" ht="58.5" customHeight="1" x14ac:dyDescent="0.3">
      <c r="A13" s="7"/>
      <c r="B13" s="28" t="s">
        <v>31</v>
      </c>
      <c r="C13" s="80" t="s">
        <v>46</v>
      </c>
      <c r="D13" s="52">
        <v>192000000</v>
      </c>
      <c r="E13" s="4"/>
      <c r="F13" s="76"/>
      <c r="G13" s="4"/>
      <c r="H13" s="18"/>
      <c r="I13" s="18"/>
      <c r="J13" s="18"/>
      <c r="K13" s="22">
        <v>0</v>
      </c>
      <c r="L13" s="18"/>
      <c r="M13" s="22"/>
      <c r="N13" s="18"/>
      <c r="O13" s="4"/>
      <c r="P13" s="4"/>
      <c r="Q13" s="4"/>
      <c r="R13" s="4"/>
      <c r="S13" s="4"/>
      <c r="T13" s="4"/>
      <c r="U13" s="4"/>
      <c r="V13" s="5"/>
    </row>
    <row r="14" spans="1:22" ht="58.5" customHeight="1" x14ac:dyDescent="0.3">
      <c r="A14" s="7"/>
      <c r="B14" s="28" t="s">
        <v>32</v>
      </c>
      <c r="C14" s="80" t="s">
        <v>48</v>
      </c>
      <c r="D14" s="52">
        <v>144500000</v>
      </c>
      <c r="E14" s="4"/>
      <c r="F14" s="76"/>
      <c r="G14" s="4"/>
      <c r="H14" s="18"/>
      <c r="I14" s="18"/>
      <c r="J14" s="18"/>
      <c r="K14" s="22">
        <v>0</v>
      </c>
      <c r="L14" s="18"/>
      <c r="M14" s="22"/>
      <c r="N14" s="18"/>
      <c r="O14" s="4"/>
      <c r="P14" s="4"/>
      <c r="Q14" s="4"/>
      <c r="R14" s="4"/>
      <c r="S14" s="4"/>
      <c r="T14" s="4"/>
      <c r="U14" s="4"/>
      <c r="V14" s="5"/>
    </row>
    <row r="15" spans="1:22" ht="58.5" customHeight="1" x14ac:dyDescent="0.3">
      <c r="A15" s="7"/>
      <c r="B15" s="28" t="s">
        <v>33</v>
      </c>
      <c r="C15" s="81" t="s">
        <v>47</v>
      </c>
      <c r="D15" s="52">
        <v>192000000</v>
      </c>
      <c r="E15" s="4"/>
      <c r="F15" s="73" t="s">
        <v>91</v>
      </c>
      <c r="G15" s="73" t="s">
        <v>93</v>
      </c>
      <c r="H15" s="52">
        <v>191029000</v>
      </c>
      <c r="I15" s="18"/>
      <c r="J15" s="18"/>
      <c r="K15" s="52">
        <v>191029000</v>
      </c>
      <c r="L15" s="57">
        <v>1</v>
      </c>
      <c r="M15" s="57">
        <v>1</v>
      </c>
      <c r="N15" s="18"/>
      <c r="O15" s="4"/>
      <c r="P15" s="98">
        <v>191029000</v>
      </c>
      <c r="Q15" s="4"/>
      <c r="R15" s="4"/>
      <c r="S15" s="4"/>
      <c r="T15" s="4"/>
      <c r="U15" s="4"/>
      <c r="V15" s="5"/>
    </row>
    <row r="16" spans="1:22" ht="58.5" customHeight="1" x14ac:dyDescent="0.3">
      <c r="A16" s="7"/>
      <c r="B16" s="28" t="s">
        <v>34</v>
      </c>
      <c r="C16" s="80" t="s">
        <v>49</v>
      </c>
      <c r="D16" s="52">
        <v>192000000</v>
      </c>
      <c r="E16" s="4"/>
      <c r="F16" s="73"/>
      <c r="G16" s="4"/>
      <c r="H16" s="18"/>
      <c r="I16" s="19"/>
      <c r="J16" s="19"/>
      <c r="K16" s="23">
        <v>0</v>
      </c>
      <c r="L16" s="19"/>
      <c r="M16" s="23"/>
      <c r="N16" s="18"/>
      <c r="O16" s="4"/>
      <c r="P16" s="4"/>
      <c r="Q16" s="4"/>
      <c r="R16" s="4"/>
      <c r="S16" s="4"/>
      <c r="T16" s="4"/>
      <c r="U16" s="4"/>
      <c r="V16" s="102"/>
    </row>
    <row r="17" spans="1:24" ht="63" customHeight="1" x14ac:dyDescent="0.3">
      <c r="A17" s="7"/>
      <c r="B17" s="28" t="s">
        <v>35</v>
      </c>
      <c r="C17" s="80" t="s">
        <v>50</v>
      </c>
      <c r="D17" s="52">
        <v>96000000</v>
      </c>
      <c r="E17" s="4"/>
      <c r="F17" s="76"/>
      <c r="G17" s="4"/>
      <c r="H17" s="13"/>
      <c r="I17" s="15"/>
      <c r="J17" s="15"/>
      <c r="K17" s="22">
        <v>0</v>
      </c>
      <c r="L17" s="15"/>
      <c r="M17" s="76"/>
      <c r="N17" s="14"/>
      <c r="O17" s="4"/>
      <c r="P17" s="4"/>
      <c r="Q17" s="4"/>
      <c r="R17" s="4"/>
      <c r="S17" s="4"/>
      <c r="T17" s="4"/>
      <c r="U17" s="4"/>
      <c r="V17" s="5"/>
    </row>
    <row r="18" spans="1:24" ht="75" customHeight="1" x14ac:dyDescent="0.3">
      <c r="A18" s="7"/>
      <c r="B18" s="28" t="s">
        <v>36</v>
      </c>
      <c r="C18" s="80" t="s">
        <v>51</v>
      </c>
      <c r="D18" s="52">
        <v>192000000</v>
      </c>
      <c r="E18" s="4"/>
      <c r="F18" s="74" t="s">
        <v>95</v>
      </c>
      <c r="G18" s="73" t="s">
        <v>103</v>
      </c>
      <c r="H18" s="52">
        <v>191186000</v>
      </c>
      <c r="I18" s="20"/>
      <c r="J18" s="20"/>
      <c r="K18" s="107">
        <v>191186000</v>
      </c>
      <c r="L18" s="100">
        <v>1</v>
      </c>
      <c r="M18" s="100">
        <v>1</v>
      </c>
      <c r="N18" s="18"/>
      <c r="O18" s="4"/>
      <c r="P18" s="106">
        <f>H18</f>
        <v>191186000</v>
      </c>
      <c r="Q18" s="4"/>
      <c r="R18" s="4"/>
      <c r="S18" s="4"/>
      <c r="T18" s="4"/>
      <c r="U18" s="4"/>
      <c r="V18" s="5"/>
    </row>
    <row r="19" spans="1:24" ht="75" customHeight="1" x14ac:dyDescent="0.3">
      <c r="A19" s="7"/>
      <c r="B19" s="28" t="s">
        <v>37</v>
      </c>
      <c r="C19" s="80" t="s">
        <v>52</v>
      </c>
      <c r="D19" s="52">
        <v>192000000</v>
      </c>
      <c r="E19" s="4"/>
      <c r="F19" s="74" t="s">
        <v>92</v>
      </c>
      <c r="G19" s="75" t="s">
        <v>94</v>
      </c>
      <c r="H19" s="52">
        <v>191046000</v>
      </c>
      <c r="I19" s="18"/>
      <c r="J19" s="18"/>
      <c r="K19" s="52">
        <v>191046000</v>
      </c>
      <c r="L19" s="57">
        <v>1</v>
      </c>
      <c r="M19" s="57">
        <v>1</v>
      </c>
      <c r="N19" s="18"/>
      <c r="O19" s="4"/>
      <c r="P19" s="106">
        <f>K19</f>
        <v>191046000</v>
      </c>
      <c r="Q19" s="4"/>
      <c r="R19" s="4"/>
      <c r="S19" s="4"/>
      <c r="T19" s="4"/>
      <c r="U19" s="4"/>
      <c r="V19" s="5"/>
    </row>
    <row r="20" spans="1:24" ht="75" customHeight="1" x14ac:dyDescent="0.3">
      <c r="A20" s="7"/>
      <c r="B20" s="28" t="s">
        <v>38</v>
      </c>
      <c r="C20" s="73" t="s">
        <v>53</v>
      </c>
      <c r="D20" s="52">
        <v>169000000</v>
      </c>
      <c r="E20" s="4"/>
      <c r="F20" s="74" t="s">
        <v>91</v>
      </c>
      <c r="G20" s="73" t="s">
        <v>102</v>
      </c>
      <c r="H20" s="52">
        <v>167971000</v>
      </c>
      <c r="I20" s="18"/>
      <c r="J20" s="18"/>
      <c r="K20" s="52">
        <v>167971000</v>
      </c>
      <c r="L20" s="57">
        <v>1</v>
      </c>
      <c r="M20" s="57">
        <v>1</v>
      </c>
      <c r="N20" s="18"/>
      <c r="O20" s="4"/>
      <c r="P20" s="106">
        <f>K20</f>
        <v>167971000</v>
      </c>
      <c r="Q20" s="4"/>
      <c r="R20" s="4"/>
      <c r="S20" s="4"/>
      <c r="T20" s="4"/>
      <c r="U20" s="4"/>
      <c r="V20" s="5"/>
    </row>
    <row r="21" spans="1:24" ht="75" customHeight="1" x14ac:dyDescent="0.3">
      <c r="A21" s="7"/>
      <c r="B21" s="28" t="s">
        <v>39</v>
      </c>
      <c r="C21" s="73" t="s">
        <v>54</v>
      </c>
      <c r="D21" s="52">
        <v>178000000</v>
      </c>
      <c r="E21" s="4"/>
      <c r="F21" s="74" t="s">
        <v>121</v>
      </c>
      <c r="G21" s="73" t="s">
        <v>122</v>
      </c>
      <c r="H21" s="126">
        <v>176747000</v>
      </c>
      <c r="I21" s="18"/>
      <c r="J21" s="18"/>
      <c r="K21" s="52">
        <f>H21</f>
        <v>176747000</v>
      </c>
      <c r="L21" s="57">
        <v>1</v>
      </c>
      <c r="M21" s="57">
        <v>1</v>
      </c>
      <c r="N21" s="18"/>
      <c r="O21" s="4"/>
      <c r="P21" s="4"/>
      <c r="Q21" s="4"/>
      <c r="R21" s="4"/>
      <c r="S21" s="4"/>
      <c r="T21" s="4"/>
      <c r="U21" s="4"/>
      <c r="V21" s="5"/>
    </row>
    <row r="22" spans="1:24" ht="56.25" customHeight="1" x14ac:dyDescent="0.3">
      <c r="A22" s="7"/>
      <c r="B22" s="28" t="s">
        <v>40</v>
      </c>
      <c r="C22" s="80" t="s">
        <v>55</v>
      </c>
      <c r="D22" s="52">
        <v>144500000</v>
      </c>
      <c r="E22" s="4"/>
      <c r="F22" s="74" t="s">
        <v>97</v>
      </c>
      <c r="G22" s="73" t="s">
        <v>111</v>
      </c>
      <c r="H22" s="52">
        <v>144500000</v>
      </c>
      <c r="I22" s="18"/>
      <c r="J22" s="18"/>
      <c r="K22" s="52">
        <v>143526000</v>
      </c>
      <c r="L22" s="57">
        <v>1</v>
      </c>
      <c r="M22" s="57">
        <v>1</v>
      </c>
      <c r="N22" s="18"/>
      <c r="O22" s="4"/>
      <c r="P22" s="106">
        <f>K22</f>
        <v>143526000</v>
      </c>
      <c r="Q22" s="4"/>
      <c r="R22" s="4"/>
      <c r="S22" s="4"/>
      <c r="T22" s="4"/>
      <c r="U22" s="4"/>
      <c r="V22" s="5"/>
      <c r="X22" s="31"/>
    </row>
    <row r="23" spans="1:24" ht="46.5" customHeight="1" x14ac:dyDescent="0.3">
      <c r="A23" s="7"/>
      <c r="B23" s="28" t="s">
        <v>41</v>
      </c>
      <c r="C23" s="80" t="s">
        <v>56</v>
      </c>
      <c r="D23" s="52">
        <v>144500000</v>
      </c>
      <c r="E23" s="4"/>
      <c r="F23" s="74" t="s">
        <v>104</v>
      </c>
      <c r="G23" s="99" t="s">
        <v>105</v>
      </c>
      <c r="H23" s="52">
        <v>143913000</v>
      </c>
      <c r="I23" s="18"/>
      <c r="J23" s="18"/>
      <c r="K23" s="52">
        <v>143913000</v>
      </c>
      <c r="L23" s="57">
        <v>1</v>
      </c>
      <c r="M23" s="57">
        <v>1</v>
      </c>
      <c r="N23" s="18"/>
      <c r="O23" s="4"/>
      <c r="P23" s="106">
        <f>K23</f>
        <v>143913000</v>
      </c>
      <c r="Q23" s="4"/>
      <c r="R23" s="4"/>
      <c r="S23" s="4"/>
      <c r="T23" s="4"/>
      <c r="U23" s="4"/>
      <c r="V23" s="5"/>
    </row>
    <row r="24" spans="1:24" ht="49.5" customHeight="1" x14ac:dyDescent="0.3">
      <c r="A24" s="7"/>
      <c r="B24" s="28" t="s">
        <v>42</v>
      </c>
      <c r="C24" s="80" t="s">
        <v>57</v>
      </c>
      <c r="D24" s="52">
        <v>192000000</v>
      </c>
      <c r="E24" s="4"/>
      <c r="F24" s="74"/>
      <c r="G24" s="4"/>
      <c r="H24" s="52"/>
      <c r="I24" s="18"/>
      <c r="J24" s="18"/>
      <c r="K24" s="52"/>
      <c r="L24" s="57"/>
      <c r="M24" s="57"/>
      <c r="N24" s="18"/>
      <c r="O24" s="4"/>
      <c r="P24" s="76"/>
      <c r="Q24" s="4"/>
      <c r="R24" s="4"/>
      <c r="S24" s="4"/>
      <c r="T24" s="4"/>
      <c r="U24" s="4"/>
      <c r="V24" s="5"/>
    </row>
    <row r="25" spans="1:24" s="11" customFormat="1" ht="42.75" customHeight="1" x14ac:dyDescent="0.3">
      <c r="A25" s="6"/>
      <c r="B25" s="27" t="s">
        <v>43</v>
      </c>
      <c r="C25" s="82" t="s">
        <v>62</v>
      </c>
      <c r="D25" s="53">
        <v>144500000</v>
      </c>
      <c r="E25" s="2"/>
      <c r="F25" s="91" t="s">
        <v>98</v>
      </c>
      <c r="G25" s="101" t="s">
        <v>106</v>
      </c>
      <c r="H25" s="53">
        <v>144500000</v>
      </c>
      <c r="I25" s="17"/>
      <c r="J25" s="17"/>
      <c r="K25" s="53">
        <v>143781000</v>
      </c>
      <c r="L25" s="54">
        <v>1</v>
      </c>
      <c r="M25" s="54">
        <v>1</v>
      </c>
      <c r="N25" s="17"/>
      <c r="O25" s="2"/>
      <c r="P25" s="109">
        <f>K25</f>
        <v>143781000</v>
      </c>
      <c r="Q25" s="2"/>
      <c r="R25" s="2"/>
      <c r="S25" s="2"/>
      <c r="T25" s="2"/>
      <c r="U25" s="2"/>
      <c r="V25" s="3"/>
    </row>
    <row r="26" spans="1:24" s="11" customFormat="1" ht="42.75" customHeight="1" x14ac:dyDescent="0.3">
      <c r="A26" s="7"/>
      <c r="B26" s="28" t="s">
        <v>44</v>
      </c>
      <c r="C26" s="80" t="s">
        <v>63</v>
      </c>
      <c r="D26" s="52">
        <v>37000000</v>
      </c>
      <c r="E26" s="4"/>
      <c r="F26" s="74" t="s">
        <v>99</v>
      </c>
      <c r="G26" s="99" t="s">
        <v>107</v>
      </c>
      <c r="H26" s="52">
        <v>36465000</v>
      </c>
      <c r="I26" s="18"/>
      <c r="J26" s="18"/>
      <c r="K26" s="52">
        <v>36465000</v>
      </c>
      <c r="L26" s="57">
        <v>1</v>
      </c>
      <c r="M26" s="57">
        <v>1</v>
      </c>
      <c r="N26" s="18"/>
      <c r="O26" s="4"/>
      <c r="P26" s="106">
        <f>K26</f>
        <v>36465000</v>
      </c>
      <c r="Q26" s="4"/>
      <c r="R26" s="4"/>
      <c r="S26" s="4"/>
      <c r="T26" s="4"/>
      <c r="U26" s="4"/>
      <c r="V26" s="5"/>
    </row>
    <row r="27" spans="1:24" s="11" customFormat="1" ht="42.75" customHeight="1" x14ac:dyDescent="0.3">
      <c r="A27" s="6"/>
      <c r="B27" s="27" t="s">
        <v>45</v>
      </c>
      <c r="C27" s="82" t="s">
        <v>64</v>
      </c>
      <c r="D27" s="53">
        <v>21250000</v>
      </c>
      <c r="E27" s="2"/>
      <c r="F27" s="47" t="str">
        <f>F26</f>
        <v>CV. MEDIA CIPTA ARISTAMA</v>
      </c>
      <c r="G27" s="2"/>
      <c r="H27" s="17"/>
      <c r="I27" s="17"/>
      <c r="J27" s="17"/>
      <c r="K27" s="53">
        <v>20717000</v>
      </c>
      <c r="L27" s="54">
        <v>1</v>
      </c>
      <c r="M27" s="54">
        <v>1</v>
      </c>
      <c r="N27" s="17"/>
      <c r="O27" s="2"/>
      <c r="P27" s="79"/>
      <c r="Q27" s="2"/>
      <c r="R27" s="2"/>
      <c r="S27" s="2"/>
      <c r="T27" s="2"/>
      <c r="U27" s="2"/>
      <c r="V27" s="3"/>
    </row>
    <row r="28" spans="1:24" s="11" customFormat="1" ht="27" customHeight="1" x14ac:dyDescent="0.3">
      <c r="A28" s="7"/>
      <c r="B28" s="28">
        <v>17</v>
      </c>
      <c r="C28" s="80" t="s">
        <v>86</v>
      </c>
      <c r="D28" s="52">
        <f>93500000-21250000-37000000</f>
        <v>35250000</v>
      </c>
      <c r="E28" s="4"/>
      <c r="F28" s="76"/>
      <c r="G28" s="4"/>
      <c r="H28" s="52">
        <f>93500000-21250000-37000000</f>
        <v>35250000</v>
      </c>
      <c r="I28" s="18"/>
      <c r="J28" s="18"/>
      <c r="K28" s="52">
        <v>22390000</v>
      </c>
      <c r="L28" s="123" t="s">
        <v>116</v>
      </c>
      <c r="M28" s="123" t="s">
        <v>117</v>
      </c>
      <c r="N28" s="124"/>
      <c r="O28" s="125"/>
      <c r="P28" s="106">
        <f>K28</f>
        <v>22390000</v>
      </c>
      <c r="Q28" s="4"/>
      <c r="R28" s="4"/>
      <c r="S28" s="4"/>
      <c r="T28" s="4"/>
      <c r="U28" s="4"/>
      <c r="V28" s="5"/>
    </row>
    <row r="29" spans="1:24" ht="59.25" customHeight="1" x14ac:dyDescent="0.3">
      <c r="A29" s="8"/>
      <c r="B29" s="29" t="s">
        <v>118</v>
      </c>
      <c r="C29" s="83" t="s">
        <v>58</v>
      </c>
      <c r="D29" s="107">
        <v>195750000</v>
      </c>
      <c r="E29" s="9"/>
      <c r="F29" s="77" t="s">
        <v>95</v>
      </c>
      <c r="G29" s="9"/>
      <c r="H29" s="107">
        <f>D29</f>
        <v>195750000</v>
      </c>
      <c r="I29" s="20"/>
      <c r="J29" s="20"/>
      <c r="K29" s="107">
        <v>194749000</v>
      </c>
      <c r="L29" s="100">
        <v>1</v>
      </c>
      <c r="M29" s="100">
        <v>1</v>
      </c>
      <c r="N29" s="20"/>
      <c r="O29" s="9"/>
      <c r="P29" s="113">
        <f>K29</f>
        <v>194749000</v>
      </c>
      <c r="Q29" s="9"/>
      <c r="R29" s="9"/>
      <c r="S29" s="9"/>
      <c r="T29" s="9"/>
      <c r="U29" s="9"/>
      <c r="V29" s="10"/>
    </row>
    <row r="30" spans="1:24" ht="62.25" customHeight="1" x14ac:dyDescent="0.3">
      <c r="A30" s="7"/>
      <c r="B30" s="28" t="s">
        <v>119</v>
      </c>
      <c r="C30" s="80" t="s">
        <v>59</v>
      </c>
      <c r="D30" s="52">
        <v>195750000</v>
      </c>
      <c r="E30" s="4"/>
      <c r="F30" s="76"/>
      <c r="G30" s="4"/>
      <c r="H30" s="18"/>
      <c r="I30" s="18"/>
      <c r="J30" s="18"/>
      <c r="K30" s="22">
        <v>0</v>
      </c>
      <c r="L30" s="18"/>
      <c r="M30" s="18"/>
      <c r="N30" s="18"/>
      <c r="O30" s="4"/>
      <c r="P30" s="106"/>
      <c r="Q30" s="4"/>
      <c r="R30" s="4"/>
      <c r="S30" s="4"/>
      <c r="T30" s="4"/>
      <c r="U30" s="4"/>
      <c r="V30" s="5"/>
    </row>
    <row r="31" spans="1:24" s="11" customFormat="1" ht="25.5" customHeight="1" thickBot="1" x14ac:dyDescent="0.35">
      <c r="A31" s="6"/>
      <c r="B31" s="27" t="s">
        <v>120</v>
      </c>
      <c r="C31" s="47" t="s">
        <v>86</v>
      </c>
      <c r="D31" s="53">
        <v>8500000</v>
      </c>
      <c r="E31" s="116"/>
      <c r="F31" s="109"/>
      <c r="G31" s="116"/>
      <c r="H31" s="114">
        <v>8500000</v>
      </c>
      <c r="I31" s="114"/>
      <c r="J31" s="114"/>
      <c r="K31" s="53">
        <v>2650000</v>
      </c>
      <c r="L31" s="122" t="s">
        <v>115</v>
      </c>
      <c r="M31" s="122" t="s">
        <v>116</v>
      </c>
      <c r="N31" s="114"/>
      <c r="O31" s="116"/>
      <c r="P31" s="109">
        <v>2650000</v>
      </c>
      <c r="Q31" s="2"/>
      <c r="R31" s="2"/>
      <c r="S31" s="2"/>
      <c r="T31" s="2"/>
      <c r="U31" s="2"/>
      <c r="V31" s="3"/>
    </row>
    <row r="32" spans="1:24" s="11" customFormat="1" ht="25.5" customHeight="1" thickTop="1" thickBot="1" x14ac:dyDescent="0.35">
      <c r="A32" s="147" t="s">
        <v>123</v>
      </c>
      <c r="B32" s="148"/>
      <c r="C32" s="148"/>
      <c r="D32" s="153">
        <f>D33+D34+D35+D36+D37+D38+D39+D40+D41+D42+D46</f>
        <v>1787200000</v>
      </c>
      <c r="E32" s="149"/>
      <c r="F32" s="134"/>
      <c r="G32" s="150"/>
      <c r="H32" s="151">
        <f>D32</f>
        <v>1787200000</v>
      </c>
      <c r="I32" s="151"/>
      <c r="J32" s="151"/>
      <c r="K32" s="133">
        <f>K33+K34+K35+K36+K37+K38+K39+K40+K41+K42+K43+K44+K45</f>
        <v>558525000</v>
      </c>
      <c r="L32" s="152"/>
      <c r="M32" s="152"/>
      <c r="N32" s="151"/>
      <c r="O32" s="150"/>
      <c r="P32" s="134"/>
      <c r="Q32" s="130"/>
      <c r="R32" s="130"/>
      <c r="S32" s="130"/>
      <c r="T32" s="130"/>
      <c r="U32" s="130"/>
      <c r="V32" s="146"/>
    </row>
    <row r="33" spans="1:22" s="11" customFormat="1" ht="35.25" customHeight="1" thickTop="1" x14ac:dyDescent="0.3">
      <c r="A33" s="6"/>
      <c r="B33" s="27" t="s">
        <v>124</v>
      </c>
      <c r="C33" s="47" t="s">
        <v>131</v>
      </c>
      <c r="D33" s="53">
        <v>196000000</v>
      </c>
      <c r="E33" s="116"/>
      <c r="F33" s="154" t="s">
        <v>147</v>
      </c>
      <c r="G33" s="116"/>
      <c r="H33" s="53">
        <v>196000000</v>
      </c>
      <c r="I33" s="114"/>
      <c r="J33" s="114"/>
      <c r="K33" s="53"/>
      <c r="L33" s="122"/>
      <c r="M33" s="122" t="s">
        <v>160</v>
      </c>
      <c r="N33" s="114"/>
      <c r="O33" s="116"/>
      <c r="P33" s="109"/>
      <c r="Q33" s="2"/>
      <c r="R33" s="2"/>
      <c r="S33" s="2"/>
      <c r="T33" s="2"/>
      <c r="U33" s="2"/>
      <c r="V33" s="3"/>
    </row>
    <row r="34" spans="1:22" s="11" customFormat="1" ht="35.25" customHeight="1" x14ac:dyDescent="0.3">
      <c r="A34" s="7"/>
      <c r="B34" s="44" t="s">
        <v>125</v>
      </c>
      <c r="C34" s="73" t="s">
        <v>132</v>
      </c>
      <c r="D34" s="52">
        <v>197600000</v>
      </c>
      <c r="E34" s="125"/>
      <c r="F34" s="155" t="s">
        <v>148</v>
      </c>
      <c r="G34" s="156" t="s">
        <v>152</v>
      </c>
      <c r="H34" s="52">
        <v>197600000</v>
      </c>
      <c r="I34" s="124"/>
      <c r="J34" s="124"/>
      <c r="K34" s="52">
        <v>60330000</v>
      </c>
      <c r="L34" s="123" t="s">
        <v>175</v>
      </c>
      <c r="M34" s="123" t="s">
        <v>160</v>
      </c>
      <c r="N34" s="124"/>
      <c r="O34" s="125"/>
      <c r="P34" s="106"/>
      <c r="Q34" s="4"/>
      <c r="R34" s="4"/>
      <c r="S34" s="4"/>
      <c r="T34" s="4"/>
      <c r="U34" s="4"/>
      <c r="V34" s="5"/>
    </row>
    <row r="35" spans="1:22" s="11" customFormat="1" ht="43.5" customHeight="1" x14ac:dyDescent="0.3">
      <c r="A35" s="7"/>
      <c r="B35" s="44" t="s">
        <v>126</v>
      </c>
      <c r="C35" s="73" t="s">
        <v>133</v>
      </c>
      <c r="D35" s="52">
        <v>187000000</v>
      </c>
      <c r="E35" s="125"/>
      <c r="F35" s="155" t="str">
        <f>F41</f>
        <v>CV. Hastagina Utama</v>
      </c>
      <c r="G35" s="156" t="s">
        <v>159</v>
      </c>
      <c r="H35" s="52">
        <v>187000000</v>
      </c>
      <c r="I35" s="124"/>
      <c r="J35" s="124"/>
      <c r="K35" s="52"/>
      <c r="L35" s="123"/>
      <c r="M35" s="123" t="s">
        <v>160</v>
      </c>
      <c r="N35" s="124"/>
      <c r="O35" s="125"/>
      <c r="P35" s="106"/>
      <c r="Q35" s="4"/>
      <c r="R35" s="4"/>
      <c r="S35" s="4"/>
      <c r="T35" s="4"/>
      <c r="U35" s="4"/>
      <c r="V35" s="5"/>
    </row>
    <row r="36" spans="1:22" s="11" customFormat="1" ht="39.75" customHeight="1" x14ac:dyDescent="0.3">
      <c r="A36" s="7"/>
      <c r="B36" s="44" t="s">
        <v>127</v>
      </c>
      <c r="C36" s="73" t="s">
        <v>134</v>
      </c>
      <c r="D36" s="52">
        <v>146650000</v>
      </c>
      <c r="E36" s="125"/>
      <c r="F36" s="155" t="s">
        <v>167</v>
      </c>
      <c r="G36" s="156" t="s">
        <v>168</v>
      </c>
      <c r="H36" s="52">
        <v>146650000</v>
      </c>
      <c r="I36" s="124"/>
      <c r="J36" s="124"/>
      <c r="K36" s="52"/>
      <c r="L36" s="123"/>
      <c r="M36" s="123" t="s">
        <v>169</v>
      </c>
      <c r="N36" s="124"/>
      <c r="O36" s="125"/>
      <c r="P36" s="106"/>
      <c r="Q36" s="4"/>
      <c r="R36" s="4"/>
      <c r="S36" s="4"/>
      <c r="T36" s="4"/>
      <c r="U36" s="4"/>
      <c r="V36" s="5"/>
    </row>
    <row r="37" spans="1:22" s="11" customFormat="1" ht="43.5" customHeight="1" x14ac:dyDescent="0.3">
      <c r="A37" s="7"/>
      <c r="B37" s="44" t="s">
        <v>128</v>
      </c>
      <c r="C37" s="73" t="s">
        <v>135</v>
      </c>
      <c r="D37" s="52">
        <v>175000000</v>
      </c>
      <c r="E37" s="125"/>
      <c r="F37" s="155" t="s">
        <v>151</v>
      </c>
      <c r="G37" s="156" t="s">
        <v>152</v>
      </c>
      <c r="H37" s="52">
        <v>175000000</v>
      </c>
      <c r="I37" s="124"/>
      <c r="J37" s="124"/>
      <c r="K37" s="52">
        <v>174250000</v>
      </c>
      <c r="L37" s="123" t="s">
        <v>174</v>
      </c>
      <c r="M37" s="123" t="str">
        <f t="shared" ref="M37:M42" si="0">M36</f>
        <v xml:space="preserve"> 100 %</v>
      </c>
      <c r="N37" s="124"/>
      <c r="O37" s="125"/>
      <c r="P37" s="106"/>
      <c r="Q37" s="4"/>
      <c r="R37" s="4"/>
      <c r="S37" s="4"/>
      <c r="T37" s="4"/>
      <c r="U37" s="4"/>
      <c r="V37" s="5"/>
    </row>
    <row r="38" spans="1:22" s="11" customFormat="1" ht="35.25" customHeight="1" x14ac:dyDescent="0.3">
      <c r="A38" s="7"/>
      <c r="B38" s="44" t="s">
        <v>129</v>
      </c>
      <c r="C38" s="73" t="s">
        <v>136</v>
      </c>
      <c r="D38" s="52">
        <v>196450000</v>
      </c>
      <c r="E38" s="125"/>
      <c r="F38" s="155" t="s">
        <v>150</v>
      </c>
      <c r="G38" s="156" t="s">
        <v>153</v>
      </c>
      <c r="H38" s="52">
        <v>196450000</v>
      </c>
      <c r="I38" s="124"/>
      <c r="J38" s="124"/>
      <c r="K38" s="52"/>
      <c r="L38" s="123"/>
      <c r="M38" s="123" t="str">
        <f t="shared" si="0"/>
        <v xml:space="preserve"> 100 %</v>
      </c>
      <c r="N38" s="124"/>
      <c r="O38" s="125"/>
      <c r="P38" s="106"/>
      <c r="Q38" s="4"/>
      <c r="R38" s="4"/>
      <c r="S38" s="4"/>
      <c r="T38" s="4"/>
      <c r="U38" s="4"/>
      <c r="V38" s="5"/>
    </row>
    <row r="39" spans="1:22" s="11" customFormat="1" ht="35.25" customHeight="1" x14ac:dyDescent="0.3">
      <c r="A39" s="7"/>
      <c r="B39" s="44" t="s">
        <v>130</v>
      </c>
      <c r="C39" s="73" t="s">
        <v>137</v>
      </c>
      <c r="D39" s="52">
        <v>168500000</v>
      </c>
      <c r="E39" s="125"/>
      <c r="F39" s="155" t="s">
        <v>149</v>
      </c>
      <c r="G39" s="156" t="s">
        <v>154</v>
      </c>
      <c r="H39" s="52">
        <v>168500000</v>
      </c>
      <c r="I39" s="124"/>
      <c r="J39" s="124"/>
      <c r="K39" s="52"/>
      <c r="L39" s="123"/>
      <c r="M39" s="123" t="str">
        <f t="shared" si="0"/>
        <v xml:space="preserve"> 100 %</v>
      </c>
      <c r="N39" s="124"/>
      <c r="O39" s="125"/>
      <c r="P39" s="106"/>
      <c r="Q39" s="4"/>
      <c r="R39" s="4"/>
      <c r="S39" s="4"/>
      <c r="T39" s="4"/>
      <c r="U39" s="4"/>
      <c r="V39" s="5"/>
    </row>
    <row r="40" spans="1:22" s="11" customFormat="1" ht="43.5" customHeight="1" x14ac:dyDescent="0.3">
      <c r="A40" s="7"/>
      <c r="B40" s="44" t="s">
        <v>138</v>
      </c>
      <c r="C40" s="73" t="s">
        <v>139</v>
      </c>
      <c r="D40" s="52">
        <v>187000000</v>
      </c>
      <c r="E40" s="125"/>
      <c r="F40" s="155" t="s">
        <v>149</v>
      </c>
      <c r="G40" s="156" t="s">
        <v>155</v>
      </c>
      <c r="H40" s="52">
        <v>187000000</v>
      </c>
      <c r="I40" s="124"/>
      <c r="J40" s="124"/>
      <c r="K40" s="52"/>
      <c r="L40" s="123"/>
      <c r="M40" s="123" t="str">
        <f t="shared" si="0"/>
        <v xml:space="preserve"> 100 %</v>
      </c>
      <c r="N40" s="124"/>
      <c r="O40" s="125"/>
      <c r="P40" s="106"/>
      <c r="Q40" s="4"/>
      <c r="R40" s="4"/>
      <c r="S40" s="4"/>
      <c r="T40" s="4"/>
      <c r="U40" s="4"/>
      <c r="V40" s="5"/>
    </row>
    <row r="41" spans="1:22" s="11" customFormat="1" ht="45" customHeight="1" x14ac:dyDescent="0.3">
      <c r="A41" s="7"/>
      <c r="B41" s="44" t="s">
        <v>140</v>
      </c>
      <c r="C41" s="73" t="s">
        <v>141</v>
      </c>
      <c r="D41" s="52">
        <v>187000000</v>
      </c>
      <c r="E41" s="125"/>
      <c r="F41" s="155" t="s">
        <v>146</v>
      </c>
      <c r="G41" s="156" t="s">
        <v>157</v>
      </c>
      <c r="H41" s="52">
        <v>187000000</v>
      </c>
      <c r="I41" s="124"/>
      <c r="J41" s="124"/>
      <c r="K41" s="52"/>
      <c r="L41" s="123"/>
      <c r="M41" s="123" t="str">
        <f t="shared" si="0"/>
        <v xml:space="preserve"> 100 %</v>
      </c>
      <c r="N41" s="124"/>
      <c r="O41" s="125"/>
      <c r="P41" s="106"/>
      <c r="Q41" s="4"/>
      <c r="R41" s="4"/>
      <c r="S41" s="4"/>
      <c r="T41" s="4"/>
      <c r="U41" s="4"/>
      <c r="V41" s="5"/>
    </row>
    <row r="42" spans="1:22" s="11" customFormat="1" ht="35.25" customHeight="1" x14ac:dyDescent="0.3">
      <c r="A42" s="7"/>
      <c r="B42" s="44" t="s">
        <v>142</v>
      </c>
      <c r="C42" s="73" t="s">
        <v>143</v>
      </c>
      <c r="D42" s="52">
        <v>146000000</v>
      </c>
      <c r="E42" s="125"/>
      <c r="F42" s="155" t="s">
        <v>145</v>
      </c>
      <c r="G42" s="156" t="s">
        <v>156</v>
      </c>
      <c r="H42" s="52">
        <v>146000000</v>
      </c>
      <c r="I42" s="124"/>
      <c r="J42" s="124"/>
      <c r="K42" s="52">
        <v>145195000</v>
      </c>
      <c r="L42" s="123" t="s">
        <v>172</v>
      </c>
      <c r="M42" s="123" t="str">
        <f t="shared" si="0"/>
        <v xml:space="preserve"> 100 %</v>
      </c>
      <c r="N42" s="124"/>
      <c r="O42" s="125"/>
      <c r="P42" s="106"/>
      <c r="Q42" s="4"/>
      <c r="R42" s="4"/>
      <c r="S42" s="4"/>
      <c r="T42" s="4"/>
      <c r="U42" s="4"/>
      <c r="V42" s="5"/>
    </row>
    <row r="43" spans="1:22" s="11" customFormat="1" ht="35.25" customHeight="1" x14ac:dyDescent="0.3">
      <c r="A43" s="6"/>
      <c r="B43" s="161" t="s">
        <v>161</v>
      </c>
      <c r="C43" s="162" t="s">
        <v>163</v>
      </c>
      <c r="D43" s="167">
        <v>180000000</v>
      </c>
      <c r="E43" s="163"/>
      <c r="F43" s="164"/>
      <c r="G43" s="165"/>
      <c r="H43" s="167">
        <v>180000000</v>
      </c>
      <c r="I43" s="166"/>
      <c r="J43" s="166"/>
      <c r="K43" s="167">
        <v>178750000</v>
      </c>
      <c r="L43" s="168" t="s">
        <v>164</v>
      </c>
      <c r="M43" s="168" t="s">
        <v>160</v>
      </c>
      <c r="N43" s="166"/>
      <c r="O43" s="163"/>
      <c r="P43" s="169"/>
      <c r="Q43" s="170"/>
      <c r="R43" s="170"/>
      <c r="S43" s="170"/>
      <c r="T43" s="170"/>
      <c r="U43" s="170"/>
      <c r="V43" s="171"/>
    </row>
    <row r="44" spans="1:22" s="11" customFormat="1" ht="43.5" customHeight="1" x14ac:dyDescent="0.3">
      <c r="A44" s="7"/>
      <c r="B44" s="28" t="s">
        <v>162</v>
      </c>
      <c r="C44" s="73" t="s">
        <v>144</v>
      </c>
      <c r="D44" s="52">
        <v>190000000</v>
      </c>
      <c r="E44" s="125"/>
      <c r="F44" s="155" t="s">
        <v>146</v>
      </c>
      <c r="G44" s="156" t="s">
        <v>158</v>
      </c>
      <c r="H44" s="52">
        <v>190000000</v>
      </c>
      <c r="I44" s="124"/>
      <c r="J44" s="124"/>
      <c r="K44" s="52"/>
      <c r="L44" s="123"/>
      <c r="M44" s="123" t="s">
        <v>170</v>
      </c>
      <c r="N44" s="124"/>
      <c r="O44" s="125"/>
      <c r="P44" s="106"/>
      <c r="Q44" s="4"/>
      <c r="R44" s="4"/>
      <c r="S44" s="4"/>
      <c r="T44" s="4"/>
      <c r="U44" s="4"/>
      <c r="V44" s="5"/>
    </row>
    <row r="45" spans="1:22" s="11" customFormat="1" ht="35.25" customHeight="1" x14ac:dyDescent="0.3">
      <c r="A45" s="7"/>
      <c r="B45" s="28" t="s">
        <v>165</v>
      </c>
      <c r="C45" s="73" t="s">
        <v>86</v>
      </c>
      <c r="D45" s="52"/>
      <c r="E45" s="125"/>
      <c r="F45" s="155"/>
      <c r="G45" s="156"/>
      <c r="H45" s="52"/>
      <c r="I45" s="124"/>
      <c r="J45" s="124"/>
      <c r="K45" s="52"/>
      <c r="L45" s="123"/>
      <c r="M45" s="123"/>
      <c r="N45" s="124"/>
      <c r="O45" s="125"/>
      <c r="P45" s="106"/>
      <c r="Q45" s="4"/>
      <c r="R45" s="4"/>
      <c r="S45" s="4"/>
      <c r="T45" s="4"/>
      <c r="U45" s="4"/>
      <c r="V45" s="5"/>
    </row>
    <row r="46" spans="1:22" s="11" customFormat="1" ht="41.25" customHeight="1" thickBot="1" x14ac:dyDescent="0.35">
      <c r="A46" s="6"/>
      <c r="B46" s="27"/>
      <c r="C46" s="47"/>
      <c r="D46" s="53"/>
      <c r="E46" s="116"/>
      <c r="F46" s="154"/>
      <c r="G46" s="157"/>
      <c r="H46" s="53"/>
      <c r="I46" s="114"/>
      <c r="J46" s="114"/>
      <c r="K46" s="53"/>
      <c r="L46" s="122"/>
      <c r="M46" s="122"/>
      <c r="N46" s="114"/>
      <c r="O46" s="116"/>
      <c r="P46" s="109"/>
      <c r="Q46" s="2"/>
      <c r="R46" s="2"/>
      <c r="S46" s="2"/>
      <c r="T46" s="2"/>
      <c r="U46" s="2"/>
      <c r="V46" s="3"/>
    </row>
    <row r="47" spans="1:22" s="11" customFormat="1" ht="60" customHeight="1" thickTop="1" thickBot="1" x14ac:dyDescent="0.35">
      <c r="A47" s="127" t="s">
        <v>69</v>
      </c>
      <c r="B47" s="128"/>
      <c r="C47" s="129" t="s">
        <v>71</v>
      </c>
      <c r="D47" s="133">
        <f>D48+D49+D50+D51</f>
        <v>535000000</v>
      </c>
      <c r="E47" s="130"/>
      <c r="F47" s="131"/>
      <c r="G47" s="130"/>
      <c r="H47" s="132"/>
      <c r="I47" s="132"/>
      <c r="J47" s="132"/>
      <c r="K47" s="133">
        <f>K48+K50+K51</f>
        <v>356302500</v>
      </c>
      <c r="L47" s="132"/>
      <c r="M47" s="132"/>
      <c r="N47" s="132"/>
      <c r="O47" s="130"/>
      <c r="P47" s="134">
        <f>P48+P50</f>
        <v>350263000</v>
      </c>
      <c r="Q47" s="130"/>
      <c r="R47" s="130"/>
      <c r="S47" s="130"/>
      <c r="T47" s="130"/>
      <c r="U47" s="130"/>
      <c r="V47" s="135"/>
    </row>
    <row r="48" spans="1:22" s="11" customFormat="1" ht="44.25" customHeight="1" thickTop="1" x14ac:dyDescent="0.3">
      <c r="A48" s="6"/>
      <c r="B48" s="27" t="s">
        <v>30</v>
      </c>
      <c r="C48" s="84" t="s">
        <v>61</v>
      </c>
      <c r="D48" s="53">
        <v>180000000</v>
      </c>
      <c r="E48" s="2"/>
      <c r="F48" s="91" t="s">
        <v>100</v>
      </c>
      <c r="G48" s="101" t="s">
        <v>112</v>
      </c>
      <c r="H48" s="108">
        <v>179313000</v>
      </c>
      <c r="I48" s="17"/>
      <c r="J48" s="17"/>
      <c r="K48" s="53">
        <v>179313000</v>
      </c>
      <c r="L48" s="54">
        <v>1</v>
      </c>
      <c r="M48" s="54">
        <v>1</v>
      </c>
      <c r="N48" s="17"/>
      <c r="O48" s="2"/>
      <c r="P48" s="109">
        <f>K48</f>
        <v>179313000</v>
      </c>
      <c r="Q48" s="2"/>
      <c r="R48" s="2"/>
      <c r="S48" s="2"/>
      <c r="T48" s="2"/>
      <c r="U48" s="2"/>
      <c r="V48" s="3"/>
    </row>
    <row r="49" spans="1:22" s="11" customFormat="1" ht="44.25" customHeight="1" x14ac:dyDescent="0.3">
      <c r="A49" s="7"/>
      <c r="B49" s="44" t="s">
        <v>31</v>
      </c>
      <c r="C49" s="80" t="s">
        <v>60</v>
      </c>
      <c r="D49" s="52">
        <v>171500000</v>
      </c>
      <c r="E49" s="4"/>
      <c r="F49" s="22"/>
      <c r="G49" s="4"/>
      <c r="H49" s="18"/>
      <c r="I49" s="18"/>
      <c r="J49" s="18"/>
      <c r="K49" s="22">
        <v>0</v>
      </c>
      <c r="L49" s="18"/>
      <c r="M49" s="18"/>
      <c r="N49" s="18"/>
      <c r="O49" s="4"/>
      <c r="P49" s="76"/>
      <c r="Q49" s="4"/>
      <c r="R49" s="4"/>
      <c r="S49" s="4"/>
      <c r="T49" s="4"/>
      <c r="U49" s="4"/>
      <c r="V49" s="5"/>
    </row>
    <row r="50" spans="1:22" s="11" customFormat="1" ht="46.5" customHeight="1" x14ac:dyDescent="0.3">
      <c r="A50" s="7"/>
      <c r="B50" s="44" t="s">
        <v>32</v>
      </c>
      <c r="C50" s="80" t="s">
        <v>72</v>
      </c>
      <c r="D50" s="52">
        <v>171500000</v>
      </c>
      <c r="E50" s="4"/>
      <c r="F50" s="74" t="s">
        <v>101</v>
      </c>
      <c r="G50" s="99" t="s">
        <v>108</v>
      </c>
      <c r="H50" s="52">
        <v>171500000</v>
      </c>
      <c r="I50" s="18"/>
      <c r="J50" s="18"/>
      <c r="K50" s="52">
        <v>170950000</v>
      </c>
      <c r="L50" s="57">
        <v>1</v>
      </c>
      <c r="M50" s="57">
        <v>1</v>
      </c>
      <c r="N50" s="18"/>
      <c r="O50" s="4"/>
      <c r="P50" s="106">
        <f>K50</f>
        <v>170950000</v>
      </c>
      <c r="Q50" s="4"/>
      <c r="R50" s="4"/>
      <c r="S50" s="4"/>
      <c r="T50" s="4"/>
      <c r="U50" s="4"/>
      <c r="V50" s="5"/>
    </row>
    <row r="51" spans="1:22" s="11" customFormat="1" ht="21.75" customHeight="1" thickBot="1" x14ac:dyDescent="0.35">
      <c r="A51" s="6"/>
      <c r="B51" s="27" t="s">
        <v>33</v>
      </c>
      <c r="C51" s="82" t="s">
        <v>86</v>
      </c>
      <c r="D51" s="53">
        <v>12000000</v>
      </c>
      <c r="E51" s="2"/>
      <c r="F51" s="21"/>
      <c r="G51" s="2"/>
      <c r="H51" s="114">
        <v>12000000</v>
      </c>
      <c r="I51" s="17"/>
      <c r="J51" s="17"/>
      <c r="K51" s="53">
        <v>6039500</v>
      </c>
      <c r="L51" s="115">
        <v>0.5</v>
      </c>
      <c r="M51" s="115">
        <v>1</v>
      </c>
      <c r="N51" s="17"/>
      <c r="O51" s="2"/>
      <c r="P51" s="116">
        <f>K51</f>
        <v>6039500</v>
      </c>
      <c r="Q51" s="2"/>
      <c r="R51" s="2"/>
      <c r="S51" s="2"/>
      <c r="T51" s="2"/>
      <c r="U51" s="2"/>
      <c r="V51" s="3"/>
    </row>
    <row r="52" spans="1:22" s="11" customFormat="1" ht="64.5" customHeight="1" thickTop="1" thickBot="1" x14ac:dyDescent="0.35">
      <c r="A52" s="127" t="s">
        <v>70</v>
      </c>
      <c r="B52" s="128"/>
      <c r="C52" s="129" t="s">
        <v>73</v>
      </c>
      <c r="D52" s="133">
        <f>D53+D54</f>
        <v>150000000</v>
      </c>
      <c r="E52" s="130"/>
      <c r="F52" s="131"/>
      <c r="G52" s="130"/>
      <c r="H52" s="132"/>
      <c r="I52" s="132"/>
      <c r="J52" s="132"/>
      <c r="K52" s="133">
        <f>K53+K54</f>
        <v>148070000</v>
      </c>
      <c r="L52" s="132"/>
      <c r="M52" s="132"/>
      <c r="N52" s="132"/>
      <c r="O52" s="130"/>
      <c r="P52" s="134">
        <f>P53</f>
        <v>144820000</v>
      </c>
      <c r="Q52" s="130"/>
      <c r="R52" s="130"/>
      <c r="S52" s="130"/>
      <c r="T52" s="130"/>
      <c r="U52" s="130"/>
      <c r="V52" s="135"/>
    </row>
    <row r="53" spans="1:22" s="11" customFormat="1" ht="44.25" customHeight="1" thickTop="1" x14ac:dyDescent="0.3">
      <c r="A53" s="38"/>
      <c r="B53" s="39" t="s">
        <v>30</v>
      </c>
      <c r="C53" s="85" t="s">
        <v>74</v>
      </c>
      <c r="D53" s="104">
        <v>145600000</v>
      </c>
      <c r="E53" s="40"/>
      <c r="F53" s="103" t="s">
        <v>109</v>
      </c>
      <c r="G53" s="103" t="s">
        <v>110</v>
      </c>
      <c r="H53" s="104">
        <v>145600000</v>
      </c>
      <c r="I53" s="41"/>
      <c r="J53" s="41"/>
      <c r="K53" s="104">
        <v>144820000</v>
      </c>
      <c r="L53" s="105">
        <v>1</v>
      </c>
      <c r="M53" s="105">
        <v>1</v>
      </c>
      <c r="N53" s="41"/>
      <c r="O53" s="40"/>
      <c r="P53" s="110">
        <f>K53</f>
        <v>144820000</v>
      </c>
      <c r="Q53" s="40"/>
      <c r="R53" s="40"/>
      <c r="S53" s="40"/>
      <c r="T53" s="40"/>
      <c r="U53" s="40"/>
      <c r="V53" s="95"/>
    </row>
    <row r="54" spans="1:22" s="11" customFormat="1" ht="30.75" customHeight="1" thickBot="1" x14ac:dyDescent="0.35">
      <c r="A54" s="60"/>
      <c r="B54" s="96" t="s">
        <v>31</v>
      </c>
      <c r="C54" s="97" t="s">
        <v>86</v>
      </c>
      <c r="D54" s="118">
        <v>4400000</v>
      </c>
      <c r="E54" s="62"/>
      <c r="F54" s="93"/>
      <c r="G54" s="62"/>
      <c r="H54" s="117">
        <v>4400000</v>
      </c>
      <c r="I54" s="117"/>
      <c r="J54" s="117"/>
      <c r="K54" s="118">
        <v>3250000</v>
      </c>
      <c r="L54" s="120" t="s">
        <v>114</v>
      </c>
      <c r="M54" s="118" t="str">
        <f>L54</f>
        <v>0.75%</v>
      </c>
      <c r="N54" s="117"/>
      <c r="O54" s="119"/>
      <c r="P54" s="121">
        <f>K54</f>
        <v>3250000</v>
      </c>
      <c r="Q54" s="62"/>
      <c r="R54" s="62"/>
      <c r="S54" s="62"/>
      <c r="T54" s="62"/>
      <c r="U54" s="62"/>
      <c r="V54" s="64"/>
    </row>
    <row r="55" spans="1:22" s="11" customFormat="1" ht="76.5" customHeight="1" thickTop="1" x14ac:dyDescent="0.3">
      <c r="A55" s="34"/>
      <c r="B55" s="48" t="s">
        <v>30</v>
      </c>
      <c r="C55" s="86" t="s">
        <v>173</v>
      </c>
      <c r="D55" s="186">
        <v>40000000</v>
      </c>
      <c r="E55" s="36"/>
      <c r="F55" s="92"/>
      <c r="G55" s="36"/>
      <c r="H55" s="37"/>
      <c r="I55" s="37"/>
      <c r="J55" s="37"/>
      <c r="K55" s="56">
        <v>38650000</v>
      </c>
      <c r="L55" s="58">
        <v>0.97</v>
      </c>
      <c r="M55" s="58">
        <v>0.97</v>
      </c>
      <c r="N55" s="37"/>
      <c r="O55" s="36"/>
      <c r="P55" s="111">
        <f t="shared" ref="P55:P60" si="1">K55</f>
        <v>38650000</v>
      </c>
      <c r="Q55" s="36"/>
      <c r="R55" s="36"/>
      <c r="S55" s="36"/>
      <c r="T55" s="36"/>
      <c r="U55" s="36"/>
      <c r="V55" s="43"/>
    </row>
    <row r="56" spans="1:22" s="11" customFormat="1" ht="76.5" customHeight="1" x14ac:dyDescent="0.3">
      <c r="A56" s="6"/>
      <c r="B56" s="45" t="s">
        <v>31</v>
      </c>
      <c r="C56" s="80" t="s">
        <v>85</v>
      </c>
      <c r="D56" s="187">
        <v>62000000</v>
      </c>
      <c r="E56" s="4"/>
      <c r="F56" s="76"/>
      <c r="G56" s="4"/>
      <c r="H56" s="18"/>
      <c r="I56" s="18"/>
      <c r="J56" s="18"/>
      <c r="K56" s="52">
        <v>62000000</v>
      </c>
      <c r="L56" s="57">
        <v>1</v>
      </c>
      <c r="M56" s="57">
        <v>1</v>
      </c>
      <c r="N56" s="18"/>
      <c r="O56" s="4"/>
      <c r="P56" s="106">
        <f t="shared" si="1"/>
        <v>62000000</v>
      </c>
      <c r="Q56" s="4"/>
      <c r="R56" s="4"/>
      <c r="S56" s="4"/>
      <c r="T56" s="4"/>
      <c r="U56" s="4"/>
      <c r="V56" s="5"/>
    </row>
    <row r="57" spans="1:22" s="11" customFormat="1" ht="76.5" customHeight="1" x14ac:dyDescent="0.3">
      <c r="A57" s="7"/>
      <c r="B57" s="45" t="s">
        <v>32</v>
      </c>
      <c r="C57" s="80" t="s">
        <v>76</v>
      </c>
      <c r="D57" s="187">
        <v>20000000</v>
      </c>
      <c r="E57" s="4"/>
      <c r="F57" s="76"/>
      <c r="G57" s="4"/>
      <c r="H57" s="18"/>
      <c r="I57" s="18"/>
      <c r="J57" s="18"/>
      <c r="K57" s="52">
        <v>20000000</v>
      </c>
      <c r="L57" s="57">
        <v>1</v>
      </c>
      <c r="M57" s="57">
        <v>1</v>
      </c>
      <c r="N57" s="18"/>
      <c r="O57" s="4"/>
      <c r="P57" s="106">
        <f t="shared" si="1"/>
        <v>20000000</v>
      </c>
      <c r="Q57" s="4"/>
      <c r="R57" s="4"/>
      <c r="S57" s="4"/>
      <c r="T57" s="4"/>
      <c r="U57" s="4"/>
      <c r="V57" s="5"/>
    </row>
    <row r="58" spans="1:22" s="11" customFormat="1" ht="76.5" customHeight="1" x14ac:dyDescent="0.3">
      <c r="A58" s="7"/>
      <c r="B58" s="45" t="s">
        <v>33</v>
      </c>
      <c r="C58" s="80" t="s">
        <v>77</v>
      </c>
      <c r="D58" s="187">
        <v>10000000</v>
      </c>
      <c r="E58" s="4"/>
      <c r="F58" s="76"/>
      <c r="G58" s="4"/>
      <c r="H58" s="18"/>
      <c r="I58" s="18"/>
      <c r="J58" s="18"/>
      <c r="K58" s="52">
        <v>10000000</v>
      </c>
      <c r="L58" s="57">
        <v>1</v>
      </c>
      <c r="M58" s="57">
        <v>1</v>
      </c>
      <c r="N58" s="18"/>
      <c r="O58" s="4"/>
      <c r="P58" s="106">
        <f t="shared" si="1"/>
        <v>10000000</v>
      </c>
      <c r="Q58" s="4"/>
      <c r="R58" s="4"/>
      <c r="S58" s="4"/>
      <c r="T58" s="4"/>
      <c r="U58" s="4"/>
      <c r="V58" s="5"/>
    </row>
    <row r="59" spans="1:22" s="11" customFormat="1" ht="76.5" customHeight="1" x14ac:dyDescent="0.3">
      <c r="A59" s="7"/>
      <c r="B59" s="45" t="s">
        <v>34</v>
      </c>
      <c r="C59" s="80" t="s">
        <v>78</v>
      </c>
      <c r="D59" s="187">
        <v>50000000</v>
      </c>
      <c r="E59" s="4"/>
      <c r="F59" s="76"/>
      <c r="G59" s="4"/>
      <c r="H59" s="18"/>
      <c r="I59" s="18"/>
      <c r="J59" s="18"/>
      <c r="K59" s="52">
        <v>44020000</v>
      </c>
      <c r="L59" s="57">
        <v>0.9</v>
      </c>
      <c r="M59" s="57">
        <v>0.9</v>
      </c>
      <c r="N59" s="18"/>
      <c r="O59" s="4"/>
      <c r="P59" s="106">
        <f t="shared" si="1"/>
        <v>44020000</v>
      </c>
      <c r="Q59" s="4"/>
      <c r="R59" s="4"/>
      <c r="S59" s="4"/>
      <c r="T59" s="4"/>
      <c r="U59" s="4"/>
      <c r="V59" s="5"/>
    </row>
    <row r="60" spans="1:22" s="11" customFormat="1" ht="76.5" customHeight="1" x14ac:dyDescent="0.3">
      <c r="A60" s="7"/>
      <c r="B60" s="45" t="s">
        <v>35</v>
      </c>
      <c r="C60" s="80" t="s">
        <v>79</v>
      </c>
      <c r="D60" s="187">
        <v>80000000</v>
      </c>
      <c r="E60" s="4"/>
      <c r="F60" s="76"/>
      <c r="G60" s="4"/>
      <c r="H60" s="18"/>
      <c r="I60" s="18"/>
      <c r="J60" s="18"/>
      <c r="K60" s="52">
        <v>78200000</v>
      </c>
      <c r="L60" s="57">
        <v>0.6</v>
      </c>
      <c r="M60" s="57">
        <v>0.8</v>
      </c>
      <c r="N60" s="18"/>
      <c r="O60" s="4"/>
      <c r="P60" s="106">
        <f t="shared" si="1"/>
        <v>78200000</v>
      </c>
      <c r="Q60" s="4"/>
      <c r="R60" s="4"/>
      <c r="S60" s="4"/>
      <c r="T60" s="4"/>
      <c r="U60" s="4"/>
      <c r="V60" s="5"/>
    </row>
    <row r="61" spans="1:22" s="11" customFormat="1" ht="76.5" customHeight="1" x14ac:dyDescent="0.3">
      <c r="A61" s="7"/>
      <c r="B61" s="45" t="s">
        <v>36</v>
      </c>
      <c r="C61" s="80" t="s">
        <v>80</v>
      </c>
      <c r="D61" s="187">
        <v>10000000</v>
      </c>
      <c r="E61" s="4"/>
      <c r="F61" s="76"/>
      <c r="G61" s="4"/>
      <c r="H61" s="18"/>
      <c r="I61" s="18"/>
      <c r="J61" s="18"/>
      <c r="K61" s="52">
        <v>10000000</v>
      </c>
      <c r="L61" s="57">
        <f>M61</f>
        <v>1</v>
      </c>
      <c r="M61" s="57">
        <v>1</v>
      </c>
      <c r="N61" s="18"/>
      <c r="O61" s="4"/>
      <c r="P61" s="106">
        <f>K61</f>
        <v>10000000</v>
      </c>
      <c r="Q61" s="4"/>
      <c r="R61" s="4"/>
      <c r="S61" s="4"/>
      <c r="T61" s="4"/>
      <c r="U61" s="4"/>
      <c r="V61" s="5"/>
    </row>
    <row r="62" spans="1:22" s="11" customFormat="1" ht="76.5" customHeight="1" x14ac:dyDescent="0.3">
      <c r="A62" s="7"/>
      <c r="B62" s="45" t="s">
        <v>37</v>
      </c>
      <c r="C62" s="80" t="s">
        <v>81</v>
      </c>
      <c r="D62" s="187">
        <v>15000000</v>
      </c>
      <c r="E62" s="4"/>
      <c r="F62" s="76"/>
      <c r="G62" s="4"/>
      <c r="H62" s="18"/>
      <c r="I62" s="18"/>
      <c r="J62" s="18"/>
      <c r="K62" s="52">
        <v>15000000</v>
      </c>
      <c r="L62" s="57">
        <f>M62</f>
        <v>1</v>
      </c>
      <c r="M62" s="57">
        <v>1</v>
      </c>
      <c r="N62" s="18"/>
      <c r="O62" s="4"/>
      <c r="P62" s="106">
        <f>K62</f>
        <v>15000000</v>
      </c>
      <c r="Q62" s="4"/>
      <c r="R62" s="4"/>
      <c r="S62" s="4"/>
      <c r="T62" s="4"/>
      <c r="U62" s="4"/>
      <c r="V62" s="5"/>
    </row>
    <row r="63" spans="1:22" s="11" customFormat="1" ht="76.5" customHeight="1" x14ac:dyDescent="0.3">
      <c r="A63" s="6"/>
      <c r="B63" s="46" t="s">
        <v>38</v>
      </c>
      <c r="C63" s="82" t="s">
        <v>82</v>
      </c>
      <c r="D63" s="188">
        <v>25000000</v>
      </c>
      <c r="E63" s="2"/>
      <c r="F63" s="79"/>
      <c r="G63" s="2"/>
      <c r="H63" s="17"/>
      <c r="I63" s="17"/>
      <c r="J63" s="17"/>
      <c r="K63" s="53">
        <f>25000000-1250000</f>
        <v>23750000</v>
      </c>
      <c r="L63" s="54">
        <v>0.9</v>
      </c>
      <c r="M63" s="54">
        <v>0.9</v>
      </c>
      <c r="N63" s="17"/>
      <c r="O63" s="2"/>
      <c r="P63" s="109">
        <f>K63</f>
        <v>23750000</v>
      </c>
      <c r="Q63" s="2"/>
      <c r="R63" s="2"/>
      <c r="S63" s="2"/>
      <c r="T63" s="2"/>
      <c r="U63" s="2"/>
      <c r="V63" s="3"/>
    </row>
    <row r="64" spans="1:22" s="11" customFormat="1" ht="95.25" customHeight="1" x14ac:dyDescent="0.3">
      <c r="A64" s="6"/>
      <c r="B64" s="46" t="s">
        <v>39</v>
      </c>
      <c r="C64" s="82" t="s">
        <v>84</v>
      </c>
      <c r="D64" s="188">
        <v>20000000</v>
      </c>
      <c r="E64" s="2"/>
      <c r="F64" s="79"/>
      <c r="G64" s="2"/>
      <c r="H64" s="17"/>
      <c r="I64" s="17"/>
      <c r="J64" s="17"/>
      <c r="K64" s="53">
        <v>18500000</v>
      </c>
      <c r="L64" s="54">
        <v>0.8</v>
      </c>
      <c r="M64" s="54">
        <f>L64</f>
        <v>0.8</v>
      </c>
      <c r="N64" s="17"/>
      <c r="O64" s="2"/>
      <c r="P64" s="109">
        <f>K64</f>
        <v>18500000</v>
      </c>
      <c r="Q64" s="2"/>
      <c r="R64" s="2"/>
      <c r="S64" s="2"/>
      <c r="T64" s="2"/>
      <c r="U64" s="2"/>
      <c r="V64" s="3"/>
    </row>
    <row r="65" spans="1:22" s="11" customFormat="1" ht="81.75" customHeight="1" thickBot="1" x14ac:dyDescent="0.35">
      <c r="A65" s="60"/>
      <c r="B65" s="61" t="s">
        <v>40</v>
      </c>
      <c r="C65" s="87" t="s">
        <v>83</v>
      </c>
      <c r="D65" s="189">
        <v>10000000</v>
      </c>
      <c r="E65" s="62"/>
      <c r="F65" s="93"/>
      <c r="G65" s="62"/>
      <c r="H65" s="63"/>
      <c r="I65" s="63"/>
      <c r="J65" s="63"/>
      <c r="K65" s="118">
        <v>10000000</v>
      </c>
      <c r="L65" s="160">
        <v>1</v>
      </c>
      <c r="M65" s="160">
        <v>1</v>
      </c>
      <c r="N65" s="63"/>
      <c r="O65" s="62"/>
      <c r="P65" s="121">
        <f>K65</f>
        <v>10000000</v>
      </c>
      <c r="Q65" s="62"/>
      <c r="R65" s="62"/>
      <c r="S65" s="62"/>
      <c r="T65" s="62"/>
      <c r="U65" s="62"/>
      <c r="V65" s="64"/>
    </row>
    <row r="66" spans="1:22" s="11" customFormat="1" ht="30" customHeight="1" thickTop="1" thickBot="1" x14ac:dyDescent="0.35">
      <c r="A66" s="49"/>
      <c r="B66" s="142"/>
      <c r="C66" s="42"/>
      <c r="D66" s="55">
        <f>D55+D56+D57+D58+D59+D60+D61+D62+D63+D64+D65</f>
        <v>342000000</v>
      </c>
      <c r="E66" s="33"/>
      <c r="F66" s="190"/>
      <c r="G66" s="33"/>
      <c r="H66" s="33"/>
      <c r="I66" s="33"/>
      <c r="J66" s="33"/>
      <c r="K66" s="55">
        <f>K55+K56+K57+K58+K59+K60+K63+K64</f>
        <v>295120000</v>
      </c>
      <c r="L66" s="33"/>
      <c r="M66" s="33"/>
      <c r="N66" s="33"/>
      <c r="O66" s="32"/>
      <c r="P66" s="172">
        <f>P64+P63+P60+P59+P58+P56+P55+P57</f>
        <v>295120000</v>
      </c>
      <c r="Q66" s="32"/>
      <c r="R66" s="32"/>
      <c r="S66" s="32"/>
      <c r="T66" s="32"/>
      <c r="U66" s="32"/>
      <c r="V66" s="50"/>
    </row>
    <row r="67" spans="1:22" ht="30" customHeight="1" thickTop="1" thickBot="1" x14ac:dyDescent="0.35">
      <c r="A67" s="191"/>
      <c r="B67" s="192"/>
      <c r="C67" s="192"/>
      <c r="D67" s="143">
        <f>D11+D32+D47+D52+D66</f>
        <v>5225200000</v>
      </c>
      <c r="E67" s="193"/>
      <c r="F67" s="193"/>
      <c r="G67" s="193"/>
      <c r="H67" s="193"/>
      <c r="I67" s="193"/>
      <c r="J67" s="193"/>
      <c r="K67" s="143">
        <f>K11+K32+K47+K52+K66</f>
        <v>3127729500</v>
      </c>
      <c r="L67" s="144"/>
      <c r="M67" s="144"/>
      <c r="N67" s="144"/>
      <c r="O67" s="144"/>
      <c r="P67" s="145">
        <f>P11+P32+P47+P52+P66</f>
        <v>2218909000</v>
      </c>
      <c r="Q67" s="144"/>
      <c r="R67" s="144"/>
      <c r="S67" s="144"/>
      <c r="T67" s="144"/>
      <c r="U67" s="144"/>
      <c r="V67" s="194"/>
    </row>
    <row r="68" spans="1:22" s="11" customFormat="1" ht="30" customHeight="1" thickTop="1" x14ac:dyDescent="0.25">
      <c r="A68" s="65"/>
      <c r="B68" s="65"/>
      <c r="C68" s="65"/>
      <c r="D68" s="67"/>
      <c r="E68" s="68"/>
      <c r="F68" s="68"/>
      <c r="G68" s="68"/>
      <c r="H68" s="68"/>
      <c r="I68" s="68"/>
      <c r="J68" s="68"/>
      <c r="K68" s="67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5"/>
    </row>
    <row r="69" spans="1:22" ht="15.75" x14ac:dyDescent="0.25">
      <c r="D69" s="12"/>
      <c r="E69" s="12"/>
      <c r="F69" s="88"/>
      <c r="G69" s="12"/>
      <c r="H69" s="12"/>
      <c r="I69" s="12"/>
      <c r="J69" s="12"/>
      <c r="K69" s="12"/>
      <c r="L69" s="12"/>
      <c r="M69" s="12"/>
      <c r="N69" s="12"/>
      <c r="O69" s="70" t="s">
        <v>171</v>
      </c>
      <c r="P69" s="70"/>
      <c r="Q69" s="70"/>
      <c r="R69" s="70"/>
      <c r="S69" s="70"/>
      <c r="T69" s="12"/>
      <c r="U69" s="12"/>
    </row>
    <row r="70" spans="1:22" ht="15.75" x14ac:dyDescent="0.25">
      <c r="D70" s="71"/>
      <c r="E70" s="12"/>
      <c r="F70" s="88"/>
      <c r="G70" s="12"/>
      <c r="H70" s="12"/>
      <c r="I70" s="12"/>
      <c r="J70" s="12"/>
      <c r="K70" s="12"/>
      <c r="L70" s="12"/>
      <c r="M70" s="12"/>
      <c r="N70" s="12"/>
      <c r="O70" s="208" t="s">
        <v>87</v>
      </c>
      <c r="P70" s="208"/>
      <c r="Q70" s="208"/>
      <c r="R70" s="208"/>
      <c r="S70" s="208"/>
      <c r="T70" s="12"/>
      <c r="U70" s="12"/>
    </row>
    <row r="71" spans="1:22" ht="15.75" x14ac:dyDescent="0.25">
      <c r="D71" s="71"/>
      <c r="E71" s="12"/>
      <c r="F71" s="88"/>
      <c r="G71" s="12"/>
      <c r="H71" s="12"/>
      <c r="I71" s="12"/>
      <c r="J71" s="12"/>
      <c r="K71" s="12"/>
      <c r="L71" s="12"/>
      <c r="M71" s="12"/>
      <c r="N71" s="12"/>
      <c r="O71" s="208"/>
      <c r="P71" s="208"/>
      <c r="Q71" s="208"/>
      <c r="R71" s="208"/>
      <c r="S71" s="208"/>
      <c r="T71" s="12"/>
      <c r="U71" s="12"/>
    </row>
    <row r="72" spans="1:22" s="11" customFormat="1" ht="15.75" x14ac:dyDescent="0.25">
      <c r="D72" s="71"/>
      <c r="E72" s="12"/>
      <c r="F72" s="88"/>
      <c r="G72" s="12"/>
      <c r="H72" s="12"/>
      <c r="I72" s="12"/>
      <c r="J72" s="12"/>
      <c r="K72" s="12"/>
      <c r="L72" s="12"/>
      <c r="M72" s="12"/>
      <c r="N72" s="12"/>
      <c r="O72" s="59"/>
      <c r="P72" s="59"/>
      <c r="Q72" s="59"/>
      <c r="R72" s="59"/>
      <c r="S72" s="59"/>
      <c r="T72" s="12"/>
      <c r="U72" s="12"/>
    </row>
    <row r="73" spans="1:22" s="11" customFormat="1" ht="15.75" x14ac:dyDescent="0.25">
      <c r="D73" s="71"/>
      <c r="E73" s="12"/>
      <c r="F73" s="88"/>
      <c r="G73" s="12"/>
      <c r="H73" s="12"/>
      <c r="I73" s="12"/>
      <c r="J73" s="12"/>
      <c r="K73" s="12"/>
      <c r="L73" s="12"/>
      <c r="M73" s="12"/>
      <c r="N73" s="12"/>
      <c r="O73" s="59"/>
      <c r="P73" s="59"/>
      <c r="Q73" s="59"/>
      <c r="R73" s="59"/>
      <c r="S73" s="59"/>
      <c r="T73" s="12"/>
      <c r="U73" s="12"/>
    </row>
    <row r="74" spans="1:22" ht="15.75" x14ac:dyDescent="0.25">
      <c r="D74" s="12"/>
      <c r="E74" s="12"/>
      <c r="F74" s="88"/>
      <c r="G74" s="12"/>
      <c r="H74" s="12"/>
      <c r="I74" s="12"/>
      <c r="J74" s="12"/>
      <c r="K74" s="12"/>
      <c r="L74" s="12"/>
      <c r="M74" s="12"/>
      <c r="N74" s="12"/>
      <c r="O74" s="66"/>
      <c r="P74" s="70"/>
      <c r="Q74" s="70"/>
      <c r="R74" s="70"/>
      <c r="S74" s="70"/>
      <c r="T74" s="12"/>
      <c r="U74" s="12"/>
    </row>
    <row r="75" spans="1:22" ht="15.75" x14ac:dyDescent="0.25">
      <c r="D75" s="71"/>
      <c r="E75" s="12"/>
      <c r="F75" s="88"/>
      <c r="G75" s="12"/>
      <c r="H75" s="12"/>
      <c r="I75" s="12"/>
      <c r="J75" s="12"/>
      <c r="K75" s="12"/>
      <c r="L75" s="12"/>
      <c r="M75" s="12"/>
      <c r="N75" s="12"/>
      <c r="O75" s="207" t="s">
        <v>88</v>
      </c>
      <c r="P75" s="207"/>
      <c r="Q75" s="207"/>
      <c r="R75" s="207"/>
      <c r="S75" s="207"/>
      <c r="T75" s="12"/>
      <c r="U75" s="12"/>
    </row>
    <row r="76" spans="1:22" ht="15.75" x14ac:dyDescent="0.25">
      <c r="D76" s="72"/>
      <c r="E76" s="12"/>
      <c r="F76" s="88"/>
      <c r="G76" s="12"/>
      <c r="H76" s="12"/>
      <c r="I76" s="12"/>
      <c r="J76" s="12"/>
      <c r="K76" s="12"/>
      <c r="L76" s="12"/>
      <c r="M76" s="12"/>
      <c r="N76" s="12"/>
      <c r="O76" s="208" t="s">
        <v>89</v>
      </c>
      <c r="P76" s="208"/>
      <c r="Q76" s="208"/>
      <c r="R76" s="208"/>
      <c r="S76" s="208"/>
      <c r="T76" s="12"/>
      <c r="U76" s="12"/>
    </row>
    <row r="77" spans="1:22" ht="15.75" x14ac:dyDescent="0.25">
      <c r="D77" s="72"/>
      <c r="E77" s="12"/>
      <c r="F77" s="88"/>
      <c r="G77" s="12"/>
      <c r="H77" s="12"/>
      <c r="I77" s="12"/>
      <c r="J77" s="12"/>
      <c r="K77" s="12"/>
      <c r="L77" s="12"/>
      <c r="M77" s="12"/>
      <c r="N77" s="12"/>
      <c r="O77" s="208" t="s">
        <v>90</v>
      </c>
      <c r="P77" s="208"/>
      <c r="Q77" s="208"/>
      <c r="R77" s="208"/>
      <c r="S77" s="208"/>
      <c r="T77" s="12"/>
      <c r="U77" s="12"/>
    </row>
    <row r="78" spans="1:22" s="11" customFormat="1" ht="15.75" x14ac:dyDescent="0.25">
      <c r="D78" s="71"/>
      <c r="E78" s="12"/>
      <c r="F78" s="88"/>
      <c r="G78" s="12"/>
      <c r="H78" s="12"/>
      <c r="I78" s="12"/>
      <c r="J78" s="12"/>
      <c r="K78" s="12"/>
      <c r="L78" s="12"/>
      <c r="M78" s="12"/>
      <c r="N78" s="12"/>
      <c r="O78" s="59"/>
      <c r="P78" s="59"/>
      <c r="Q78" s="59"/>
      <c r="R78" s="59"/>
      <c r="S78" s="59"/>
      <c r="T78" s="12"/>
      <c r="U78" s="12"/>
    </row>
    <row r="79" spans="1:22" s="11" customFormat="1" ht="15.75" x14ac:dyDescent="0.25">
      <c r="D79" s="12"/>
      <c r="E79" s="12"/>
      <c r="F79" s="88"/>
      <c r="G79" s="12"/>
      <c r="H79" s="12"/>
      <c r="I79" s="12"/>
      <c r="J79" s="12"/>
      <c r="K79" s="12"/>
      <c r="L79" s="12"/>
      <c r="M79" s="12"/>
      <c r="N79" s="12"/>
      <c r="O79" s="59"/>
      <c r="P79" s="59"/>
      <c r="Q79" s="59"/>
      <c r="R79" s="59"/>
      <c r="S79" s="59"/>
      <c r="T79" s="12"/>
      <c r="U79" s="12"/>
    </row>
    <row r="80" spans="1:22" s="11" customFormat="1" ht="15.75" x14ac:dyDescent="0.25">
      <c r="F80" s="89"/>
      <c r="O80" s="59"/>
      <c r="P80" s="59"/>
      <c r="Q80" s="59"/>
      <c r="R80" s="59"/>
      <c r="S80" s="59"/>
    </row>
    <row r="81" spans="4:19" s="11" customFormat="1" ht="15.75" x14ac:dyDescent="0.25">
      <c r="F81" s="89"/>
      <c r="O81" s="59"/>
      <c r="P81" s="59"/>
      <c r="Q81" s="59"/>
      <c r="R81" s="59"/>
      <c r="S81" s="59"/>
    </row>
    <row r="82" spans="4:19" s="11" customFormat="1" ht="15.75" x14ac:dyDescent="0.25">
      <c r="F82" s="89"/>
      <c r="O82" s="59"/>
      <c r="P82" s="59"/>
      <c r="Q82" s="59"/>
      <c r="R82" s="59"/>
      <c r="S82" s="59"/>
    </row>
    <row r="83" spans="4:19" s="11" customFormat="1" ht="15.75" x14ac:dyDescent="0.25">
      <c r="D83" s="31"/>
      <c r="F83" s="94"/>
      <c r="O83" s="16"/>
      <c r="P83" s="16"/>
      <c r="Q83" s="16"/>
      <c r="R83" s="16"/>
      <c r="S83" s="16"/>
    </row>
    <row r="84" spans="4:19" s="11" customFormat="1" ht="15.75" x14ac:dyDescent="0.25">
      <c r="D84" s="31"/>
      <c r="F84" s="94"/>
      <c r="O84" s="16"/>
      <c r="P84" s="16"/>
      <c r="Q84" s="16"/>
      <c r="R84" s="16"/>
      <c r="S84" s="16"/>
    </row>
    <row r="85" spans="4:19" s="11" customFormat="1" ht="15.75" x14ac:dyDescent="0.25">
      <c r="D85" s="31"/>
      <c r="F85" s="89"/>
      <c r="O85" s="16"/>
      <c r="P85" s="16"/>
      <c r="Q85" s="16"/>
      <c r="R85" s="16"/>
      <c r="S85" s="16"/>
    </row>
    <row r="86" spans="4:19" s="11" customFormat="1" ht="15.75" x14ac:dyDescent="0.25">
      <c r="D86" s="31"/>
      <c r="F86" s="89"/>
      <c r="O86" s="16"/>
      <c r="P86" s="16"/>
      <c r="Q86" s="16"/>
      <c r="R86" s="16"/>
      <c r="S86" s="16"/>
    </row>
    <row r="87" spans="4:19" s="11" customFormat="1" ht="15.75" x14ac:dyDescent="0.25">
      <c r="D87" s="31"/>
      <c r="F87" s="89"/>
      <c r="O87" s="16"/>
      <c r="P87" s="16"/>
      <c r="Q87" s="16"/>
      <c r="R87" s="16"/>
      <c r="S87" s="16"/>
    </row>
    <row r="88" spans="4:19" s="11" customFormat="1" ht="15.75" x14ac:dyDescent="0.25">
      <c r="D88" s="31"/>
      <c r="F88" s="89"/>
      <c r="O88" s="16"/>
      <c r="P88" s="16"/>
      <c r="Q88" s="16"/>
      <c r="R88" s="16"/>
      <c r="S88" s="16"/>
    </row>
    <row r="89" spans="4:19" s="11" customFormat="1" ht="15.75" x14ac:dyDescent="0.25">
      <c r="F89" s="89"/>
      <c r="O89" s="16"/>
      <c r="P89" s="16"/>
      <c r="Q89" s="16"/>
      <c r="R89" s="16"/>
      <c r="S89" s="16"/>
    </row>
    <row r="90" spans="4:19" s="11" customFormat="1" ht="15.75" x14ac:dyDescent="0.25">
      <c r="F90" s="89"/>
      <c r="O90" s="16"/>
      <c r="P90" s="16"/>
      <c r="Q90" s="16"/>
      <c r="R90" s="16"/>
      <c r="S90" s="16"/>
    </row>
    <row r="91" spans="4:19" s="11" customFormat="1" ht="15.75" x14ac:dyDescent="0.25">
      <c r="F91" s="89"/>
      <c r="O91" s="16"/>
      <c r="P91" s="16"/>
      <c r="Q91" s="16"/>
      <c r="R91" s="16"/>
      <c r="S91" s="16"/>
    </row>
    <row r="92" spans="4:19" s="11" customFormat="1" ht="15.75" x14ac:dyDescent="0.25">
      <c r="F92" s="89"/>
      <c r="O92" s="16"/>
      <c r="P92" s="16"/>
      <c r="Q92" s="16"/>
      <c r="R92" s="16"/>
      <c r="S92" s="16"/>
    </row>
    <row r="93" spans="4:19" s="11" customFormat="1" ht="15.75" x14ac:dyDescent="0.25">
      <c r="F93" s="89"/>
      <c r="O93" s="16"/>
      <c r="P93" s="16"/>
      <c r="Q93" s="16"/>
      <c r="R93" s="16"/>
      <c r="S93" s="16"/>
    </row>
    <row r="94" spans="4:19" s="11" customFormat="1" ht="15.75" x14ac:dyDescent="0.25">
      <c r="F94" s="89"/>
      <c r="O94" s="16"/>
      <c r="P94" s="16"/>
      <c r="Q94" s="16"/>
      <c r="R94" s="16"/>
      <c r="S94" s="16"/>
    </row>
    <row r="95" spans="4:19" s="11" customFormat="1" ht="15.75" x14ac:dyDescent="0.25">
      <c r="F95" s="89"/>
      <c r="O95" s="16"/>
      <c r="P95" s="16"/>
      <c r="Q95" s="16"/>
      <c r="R95" s="16"/>
      <c r="S95" s="16"/>
    </row>
    <row r="96" spans="4:19" s="11" customFormat="1" ht="15.75" x14ac:dyDescent="0.25">
      <c r="F96" s="89"/>
      <c r="O96" s="16"/>
      <c r="P96" s="16"/>
      <c r="Q96" s="16"/>
      <c r="R96" s="16"/>
      <c r="S96" s="16"/>
    </row>
    <row r="97" spans="6:19" s="11" customFormat="1" ht="15.75" x14ac:dyDescent="0.25">
      <c r="F97" s="89"/>
      <c r="O97" s="16"/>
      <c r="P97" s="16"/>
      <c r="Q97" s="16"/>
      <c r="R97" s="16"/>
      <c r="S97" s="16"/>
    </row>
    <row r="98" spans="6:19" s="11" customFormat="1" ht="15.75" x14ac:dyDescent="0.25">
      <c r="F98" s="89"/>
      <c r="O98" s="16"/>
      <c r="P98" s="16"/>
      <c r="Q98" s="16"/>
      <c r="R98" s="16"/>
      <c r="S98" s="16"/>
    </row>
    <row r="99" spans="6:19" s="11" customFormat="1" ht="15.75" x14ac:dyDescent="0.25">
      <c r="F99" s="89"/>
      <c r="O99" s="16"/>
      <c r="P99" s="16"/>
      <c r="Q99" s="16"/>
      <c r="R99" s="16"/>
      <c r="S99" s="16"/>
    </row>
    <row r="100" spans="6:19" s="11" customFormat="1" ht="15.75" x14ac:dyDescent="0.25">
      <c r="F100" s="89"/>
      <c r="O100" s="16"/>
      <c r="P100" s="16"/>
      <c r="Q100" s="16"/>
      <c r="R100" s="16"/>
      <c r="S100" s="16"/>
    </row>
    <row r="101" spans="6:19" s="11" customFormat="1" ht="15.75" x14ac:dyDescent="0.25">
      <c r="F101" s="89"/>
      <c r="O101" s="16"/>
      <c r="P101" s="16"/>
      <c r="Q101" s="16"/>
      <c r="R101" s="16"/>
      <c r="S101" s="16"/>
    </row>
    <row r="102" spans="6:19" s="11" customFormat="1" ht="15.75" x14ac:dyDescent="0.25">
      <c r="F102" s="89"/>
      <c r="O102" s="16"/>
      <c r="P102" s="16"/>
      <c r="Q102" s="16"/>
      <c r="R102" s="16"/>
      <c r="S102" s="16"/>
    </row>
    <row r="103" spans="6:19" s="11" customFormat="1" ht="15.75" x14ac:dyDescent="0.25">
      <c r="F103" s="89"/>
      <c r="O103" s="16"/>
      <c r="P103" s="16"/>
      <c r="Q103" s="16"/>
      <c r="R103" s="16"/>
      <c r="S103" s="16"/>
    </row>
    <row r="104" spans="6:19" s="11" customFormat="1" ht="15.75" x14ac:dyDescent="0.25">
      <c r="F104" s="89"/>
      <c r="O104" s="16"/>
      <c r="P104" s="16"/>
      <c r="Q104" s="16"/>
      <c r="R104" s="16"/>
      <c r="S104" s="16"/>
    </row>
    <row r="105" spans="6:19" s="11" customFormat="1" ht="15.75" x14ac:dyDescent="0.25">
      <c r="F105" s="89"/>
      <c r="O105" s="16"/>
      <c r="P105" s="16"/>
      <c r="Q105" s="16"/>
      <c r="R105" s="16"/>
      <c r="S105" s="16"/>
    </row>
    <row r="106" spans="6:19" s="11" customFormat="1" ht="15.75" x14ac:dyDescent="0.25">
      <c r="F106" s="89"/>
      <c r="O106" s="16"/>
      <c r="P106" s="16"/>
      <c r="Q106" s="16"/>
      <c r="R106" s="16"/>
      <c r="S106" s="16"/>
    </row>
    <row r="107" spans="6:19" s="11" customFormat="1" ht="15.75" x14ac:dyDescent="0.25">
      <c r="F107" s="89"/>
      <c r="O107" s="16"/>
      <c r="P107" s="16"/>
      <c r="Q107" s="16"/>
      <c r="R107" s="16"/>
      <c r="S107" s="16"/>
    </row>
    <row r="108" spans="6:19" s="11" customFormat="1" ht="15.75" x14ac:dyDescent="0.25">
      <c r="F108" s="89"/>
      <c r="O108" s="16"/>
      <c r="P108" s="16"/>
      <c r="Q108" s="16"/>
      <c r="R108" s="16"/>
      <c r="S108" s="16"/>
    </row>
    <row r="109" spans="6:19" s="11" customFormat="1" ht="15.75" x14ac:dyDescent="0.25">
      <c r="F109" s="89"/>
      <c r="O109" s="16"/>
      <c r="P109" s="16"/>
      <c r="Q109" s="16"/>
      <c r="R109" s="16"/>
      <c r="S109" s="16"/>
    </row>
    <row r="110" spans="6:19" s="11" customFormat="1" ht="15.75" x14ac:dyDescent="0.25">
      <c r="F110" s="89"/>
      <c r="O110" s="16"/>
      <c r="P110" s="16"/>
      <c r="Q110" s="16"/>
      <c r="R110" s="16"/>
      <c r="S110" s="16"/>
    </row>
    <row r="111" spans="6:19" s="11" customFormat="1" ht="15.75" x14ac:dyDescent="0.25">
      <c r="F111" s="89"/>
      <c r="O111" s="16"/>
      <c r="P111" s="16"/>
      <c r="Q111" s="16"/>
      <c r="R111" s="16"/>
      <c r="S111" s="16"/>
    </row>
    <row r="112" spans="6:19" s="11" customFormat="1" ht="15.75" x14ac:dyDescent="0.25">
      <c r="F112" s="89"/>
      <c r="O112" s="16"/>
      <c r="P112" s="16"/>
      <c r="Q112" s="16"/>
      <c r="R112" s="16"/>
      <c r="S112" s="16"/>
    </row>
    <row r="113" spans="6:19" s="11" customFormat="1" ht="15.75" x14ac:dyDescent="0.25">
      <c r="F113" s="89"/>
      <c r="O113" s="16"/>
      <c r="P113" s="16"/>
      <c r="Q113" s="16"/>
      <c r="R113" s="16"/>
      <c r="S113" s="16"/>
    </row>
    <row r="114" spans="6:19" s="11" customFormat="1" ht="15.75" x14ac:dyDescent="0.25">
      <c r="F114" s="89"/>
      <c r="O114" s="16"/>
      <c r="P114" s="16"/>
      <c r="Q114" s="16"/>
      <c r="R114" s="16"/>
      <c r="S114" s="16"/>
    </row>
    <row r="115" spans="6:19" s="11" customFormat="1" ht="15.75" x14ac:dyDescent="0.25">
      <c r="F115" s="89"/>
      <c r="O115" s="16"/>
      <c r="P115" s="16"/>
      <c r="Q115" s="16"/>
      <c r="R115" s="16"/>
      <c r="S115" s="16"/>
    </row>
    <row r="116" spans="6:19" s="11" customFormat="1" ht="15.75" x14ac:dyDescent="0.25">
      <c r="F116" s="89"/>
      <c r="O116" s="16"/>
      <c r="P116" s="16"/>
      <c r="Q116" s="16"/>
      <c r="R116" s="16"/>
      <c r="S116" s="16"/>
    </row>
    <row r="117" spans="6:19" s="11" customFormat="1" ht="15.75" x14ac:dyDescent="0.25">
      <c r="F117" s="89"/>
      <c r="O117" s="16"/>
      <c r="P117" s="16"/>
      <c r="Q117" s="16"/>
      <c r="R117" s="16"/>
      <c r="S117" s="16"/>
    </row>
    <row r="118" spans="6:19" s="11" customFormat="1" ht="15.75" x14ac:dyDescent="0.25">
      <c r="F118" s="89"/>
      <c r="O118" s="16"/>
      <c r="P118" s="16"/>
      <c r="Q118" s="16"/>
      <c r="R118" s="16"/>
      <c r="S118" s="16"/>
    </row>
  </sheetData>
  <mergeCells count="24">
    <mergeCell ref="O76:S76"/>
    <mergeCell ref="O77:S77"/>
    <mergeCell ref="A1:V1"/>
    <mergeCell ref="U7:U8"/>
    <mergeCell ref="A2:V2"/>
    <mergeCell ref="S6:T6"/>
    <mergeCell ref="Q6:R6"/>
    <mergeCell ref="D6:E6"/>
    <mergeCell ref="C6:C8"/>
    <mergeCell ref="I7:I8"/>
    <mergeCell ref="J7:J8"/>
    <mergeCell ref="K7:K8"/>
    <mergeCell ref="L7:L8"/>
    <mergeCell ref="K6:L6"/>
    <mergeCell ref="N6:P6"/>
    <mergeCell ref="F6:F8"/>
    <mergeCell ref="G7:G8"/>
    <mergeCell ref="C10:E10"/>
    <mergeCell ref="A6:B8"/>
    <mergeCell ref="I6:J6"/>
    <mergeCell ref="O75:S75"/>
    <mergeCell ref="O70:S70"/>
    <mergeCell ref="O71:S71"/>
    <mergeCell ref="H7:H8"/>
  </mergeCells>
  <printOptions horizontalCentered="1"/>
  <pageMargins left="0.19685039370078741" right="0.19685039370078741" top="0.39370078740157483" bottom="0.39370078740157483" header="0.31496062992125984" footer="0.31496062992125984"/>
  <pageSetup paperSize="10000" scale="7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2019-02-04T00:51:16Z</cp:lastPrinted>
  <dcterms:created xsi:type="dcterms:W3CDTF">2018-03-29T07:17:57Z</dcterms:created>
  <dcterms:modified xsi:type="dcterms:W3CDTF">2019-09-10T01:58:48Z</dcterms:modified>
</cp:coreProperties>
</file>