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435" windowHeight="6885" tabRatio="825" activeTab="10"/>
  </bookViews>
  <sheets>
    <sheet name="CVR (3)" sheetId="1" r:id="rId1"/>
    <sheet name="RKSN (4)" sheetId="2" r:id="rId2"/>
    <sheet name="RKP (2)" sheetId="3" r:id="rId3"/>
    <sheet name="Litrik" sheetId="4" r:id="rId4"/>
    <sheet name="makan" sheetId="5" r:id="rId5"/>
    <sheet name="Perj. DD" sheetId="6" r:id="rId6"/>
    <sheet name="Perj. LD" sheetId="7" r:id="rId7"/>
    <sheet name="Pemel Gdng" sheetId="8" r:id="rId8"/>
    <sheet name="PATEN" sheetId="9" r:id="rId9"/>
    <sheet name="PKK" sheetId="10" r:id="rId10"/>
    <sheet name="PORKAB" sheetId="11" r:id="rId11"/>
  </sheets>
  <definedNames>
    <definedName name="_xlnm.Print_Area" localSheetId="3">'Litrik'!$A$1:$AO$68</definedName>
    <definedName name="_xlnm.Print_Area" localSheetId="4">'makan'!$A$1:$AQ$65</definedName>
    <definedName name="_xlnm.Print_Area" localSheetId="8">'PATEN'!$A$1:$AI$152</definedName>
    <definedName name="_xlnm.Print_Area" localSheetId="7">'Pemel Gdng'!$A$1:$AP$73</definedName>
    <definedName name="_xlnm.Print_Area" localSheetId="5">'Perj. DD'!$A$1:$AP$66</definedName>
    <definedName name="_xlnm.Print_Area" localSheetId="6">'Perj. LD'!$A$1:$AQ$72</definedName>
    <definedName name="_xlnm.Print_Area" localSheetId="9">'PKK'!$A$1:$AI$217</definedName>
    <definedName name="_xlnm.Print_Area" localSheetId="10">'PORKAB'!$A$1:$AI$77</definedName>
    <definedName name="_xlnm.Print_Area" localSheetId="2">'RKP (2)'!$A$1:$O$98</definedName>
    <definedName name="_xlnm.Print_Area" localSheetId="1">'RKSN (4)'!$A$1:$BA$64</definedName>
    <definedName name="_xlnm.Print_Titles" localSheetId="8">'PATEN'!$28:$28</definedName>
    <definedName name="_xlnm.Print_Titles" localSheetId="9">'PKK'!$35:$35</definedName>
    <definedName name="_xlnm.Print_Titles" localSheetId="10">'PORKAB'!$27:$27</definedName>
    <definedName name="_xlnm.Print_Titles" localSheetId="2">'RKP (2)'!$13:$13</definedName>
  </definedNames>
  <calcPr fullCalcOnLoad="1"/>
</workbook>
</file>

<file path=xl/sharedStrings.xml><?xml version="1.0" encoding="utf-8"?>
<sst xmlns="http://schemas.openxmlformats.org/spreadsheetml/2006/main" count="2246" uniqueCount="650">
  <si>
    <t>Program dan Per Kegiatan Satuan Kerja Perangkat Daerah</t>
  </si>
  <si>
    <t>Kode Rekening</t>
  </si>
  <si>
    <t>Uraian</t>
  </si>
  <si>
    <t>Rincian Penghitungan</t>
  </si>
  <si>
    <t>Volume</t>
  </si>
  <si>
    <t>Satuan</t>
  </si>
  <si>
    <t>Harga Satuan</t>
  </si>
  <si>
    <t>Indikator</t>
  </si>
  <si>
    <t>Tolok Ukur Kinerja</t>
  </si>
  <si>
    <t>Target Kinerja</t>
  </si>
  <si>
    <t xml:space="preserve">Kelompok Sasaran Kegiatan : </t>
  </si>
  <si>
    <t>Jumlah                        (Rp)</t>
  </si>
  <si>
    <t>Capaian Program</t>
  </si>
  <si>
    <t>Masukan</t>
  </si>
  <si>
    <t>Keluaran</t>
  </si>
  <si>
    <t>Hasil</t>
  </si>
  <si>
    <t>Urusan Pemerintahan</t>
  </si>
  <si>
    <t>Organisasi</t>
  </si>
  <si>
    <t>Program</t>
  </si>
  <si>
    <t>Kegiatan</t>
  </si>
  <si>
    <t>Waktu Pelaksanaan</t>
  </si>
  <si>
    <t>Lokasi Kegiatan</t>
  </si>
  <si>
    <t>Sumber Dana</t>
  </si>
  <si>
    <t>Kabupaten Wonosobo</t>
  </si>
  <si>
    <t>6=3x5</t>
  </si>
  <si>
    <t>Jumlah</t>
  </si>
  <si>
    <t>Triwulan I</t>
  </si>
  <si>
    <t>Triwulan II</t>
  </si>
  <si>
    <t>Triwulan III</t>
  </si>
  <si>
    <t>Triwulan IV</t>
  </si>
  <si>
    <t>Mengesahkan,</t>
  </si>
  <si>
    <t>1.</t>
  </si>
  <si>
    <t>2.</t>
  </si>
  <si>
    <t>3.</t>
  </si>
  <si>
    <t>Belanja Jasa Kantor</t>
  </si>
  <si>
    <t>5</t>
  </si>
  <si>
    <t>2</t>
  </si>
  <si>
    <t>03</t>
  </si>
  <si>
    <t>01</t>
  </si>
  <si>
    <t>06</t>
  </si>
  <si>
    <t>Belanja telepon</t>
  </si>
  <si>
    <t>02</t>
  </si>
  <si>
    <t>Belanja air</t>
  </si>
  <si>
    <t>Belanja listrik</t>
  </si>
  <si>
    <t>1</t>
  </si>
  <si>
    <t>11</t>
  </si>
  <si>
    <t>15</t>
  </si>
  <si>
    <t>21</t>
  </si>
  <si>
    <t>07</t>
  </si>
  <si>
    <t>10</t>
  </si>
  <si>
    <t>BELANJA DAERAH</t>
  </si>
  <si>
    <t>BELANJA TIDAK LANGSUNG</t>
  </si>
  <si>
    <t>BELANJA PEGAWAI</t>
  </si>
  <si>
    <t>Pejabat Pengelola Keuangan Daerah</t>
  </si>
  <si>
    <t>BELANJA BARANG DAN JASA</t>
  </si>
  <si>
    <t>SATUAN KERJA PERANGKAT DAERAH</t>
  </si>
  <si>
    <t>URUSAN PEMERINTAHAN</t>
  </si>
  <si>
    <t>:</t>
  </si>
  <si>
    <t>ORGANISASI</t>
  </si>
  <si>
    <t>Target Kinerja (Kuantitatif)</t>
  </si>
  <si>
    <t>Penyediaan Alat Tulis Kantor</t>
  </si>
  <si>
    <t>12</t>
  </si>
  <si>
    <t>13</t>
  </si>
  <si>
    <t>17</t>
  </si>
  <si>
    <t>19</t>
  </si>
  <si>
    <t>26</t>
  </si>
  <si>
    <t>22</t>
  </si>
  <si>
    <t>24</t>
  </si>
  <si>
    <t>30</t>
  </si>
  <si>
    <t>Program Pelayanan Administrasi Perkantoran</t>
  </si>
  <si>
    <t>Penyediaan Jasa Administrasi Keuangan</t>
  </si>
  <si>
    <t>Penyediaan Barang Cetakan dan Penggandaan</t>
  </si>
  <si>
    <t>Penyediaan Peralatan dan Perlengkapan Kantor</t>
  </si>
  <si>
    <t>Penyediaan Makanan dan Minuman</t>
  </si>
  <si>
    <t>Rapat-rapat Koordinasi dan Konsultasi Dalam Daerah</t>
  </si>
  <si>
    <t>4</t>
  </si>
  <si>
    <t>PENDAPATAN</t>
  </si>
  <si>
    <t>3</t>
  </si>
  <si>
    <t>6</t>
  </si>
  <si>
    <t>PEMBIAYAAN DAERAH</t>
  </si>
  <si>
    <t>PENERIMAAN PEMBIAYAAN DAERAH</t>
  </si>
  <si>
    <t>PENGELUARAN PEMBIAYAAN DAERAH</t>
  </si>
  <si>
    <t>Belanja Tidak Langsung</t>
  </si>
  <si>
    <t>Belanja Langsung</t>
  </si>
  <si>
    <t>Penyediaan jasa komunikasi,sumber daya air dan listrik</t>
  </si>
  <si>
    <t>Jumlah dana</t>
  </si>
  <si>
    <t>Terpenuhinya kebutuhan jasa komunikasi,sumber daya air dan listrik</t>
  </si>
  <si>
    <t>1 tahun</t>
  </si>
  <si>
    <t>Pemeliharaan Rutin / Berkala Rumah Dinas</t>
  </si>
  <si>
    <t>- Biaya rekening telepon</t>
  </si>
  <si>
    <t>- Biaya rekening air</t>
  </si>
  <si>
    <t>- Biaya rekening listrik</t>
  </si>
  <si>
    <t>KABUPATEN WONOSOBO</t>
  </si>
  <si>
    <t>PENGGUNA ANGGARAN</t>
  </si>
  <si>
    <t>a. Nama</t>
  </si>
  <si>
    <t>b. NIP</t>
  </si>
  <si>
    <t>KECAMATAN SUKOHARJO</t>
  </si>
  <si>
    <t>CAMAT SUKOHARJO</t>
  </si>
  <si>
    <t>Kec. Sukoharjo</t>
  </si>
  <si>
    <t>Kec.Sukoharjo</t>
  </si>
  <si>
    <t>Bln</t>
  </si>
  <si>
    <t>Terpenuhi</t>
  </si>
  <si>
    <t>Kecamatan Sukoharjo</t>
  </si>
  <si>
    <t>Penyediaan Jasa Komunikasi, Sumber Daya Air dan Listrik</t>
  </si>
  <si>
    <t>Program Peningkatan Sarana dan Prasarana Aparatur</t>
  </si>
  <si>
    <t>BELANJA LANGSUNG</t>
  </si>
  <si>
    <t>Prog</t>
  </si>
  <si>
    <t>Keg</t>
  </si>
  <si>
    <t>Penyediaan Jasa Komunikasi, Sumber daya air dan Listrik</t>
  </si>
  <si>
    <t>Penyediaan Bahan Bacaan dan Peraturan Perundang-undangan</t>
  </si>
  <si>
    <t>………………………….</t>
  </si>
  <si>
    <t>Penyediaan Komponen Instalasi Listrik / Penerangan Bangunan Kantor</t>
  </si>
  <si>
    <t>Pemeliharaan Rutin / Berkala Gedung Kantor</t>
  </si>
  <si>
    <t>I</t>
  </si>
  <si>
    <t>II</t>
  </si>
  <si>
    <t>IV</t>
  </si>
  <si>
    <t>III</t>
  </si>
  <si>
    <t>Kode</t>
  </si>
  <si>
    <t>Triwulan</t>
  </si>
  <si>
    <t>Pemeliharaan Rutin / Berkala Kendaraan Dinas/Operasional</t>
  </si>
  <si>
    <t>Pemeliharaan Rutin / Berkala Alat-alat Kantor</t>
  </si>
  <si>
    <t>08</t>
  </si>
  <si>
    <t>U r a i a n</t>
  </si>
  <si>
    <t>PENDAPATAN ASLI DAERAH</t>
  </si>
  <si>
    <t>BELANJA MODAL</t>
  </si>
  <si>
    <t>SURPLUS / (DEFISIT)</t>
  </si>
  <si>
    <t>Satuan Kerja Perangkat Daerah per Triwulan</t>
  </si>
  <si>
    <t>No</t>
  </si>
  <si>
    <t>7 = 3+4+5+6</t>
  </si>
  <si>
    <t>Pendapatan</t>
  </si>
  <si>
    <t>Penerimaan Pembiayaan</t>
  </si>
  <si>
    <t>Pengeluaran Pembiayaan</t>
  </si>
  <si>
    <t>Menyetujui,</t>
  </si>
  <si>
    <t xml:space="preserve">NIP. </t>
  </si>
  <si>
    <t>KEPALA SKPD</t>
  </si>
  <si>
    <t>Pembina Utama Muda</t>
  </si>
  <si>
    <t>NIP. 19741009 199311 1 001</t>
  </si>
  <si>
    <t>FORMULIR                      DPPA - SKPD</t>
  </si>
  <si>
    <t>DOKUMEN PELAKSANAAN PERUBAHAN ANGGARAN</t>
  </si>
  <si>
    <t>18</t>
  </si>
  <si>
    <t>Pemerintah Kabupaten Wonosobo</t>
  </si>
  <si>
    <t>Rincian Dokumen Pelaksanaan Perubahan Anggaran Belanja Langsung</t>
  </si>
  <si>
    <t xml:space="preserve">Bertambah / </t>
  </si>
  <si>
    <t>11 = 10 -6</t>
  </si>
  <si>
    <t>SEBELUM PERUBAHAN</t>
  </si>
  <si>
    <t>SETELAH PERUBAHAN</t>
  </si>
  <si>
    <t>buah</t>
  </si>
  <si>
    <t>8=7-6</t>
  </si>
  <si>
    <t>Jumlah ( Rp )</t>
  </si>
  <si>
    <t>Sebelum Perubahan</t>
  </si>
  <si>
    <t>Setelah Perubahan</t>
  </si>
  <si>
    <t>NOMOR DPPA SKPD</t>
  </si>
  <si>
    <t>FORMULIR DPPA -SKPD 2.2.1</t>
  </si>
  <si>
    <t>Perubahan Indikator &amp; Tolok Ukur Kinerja Belanja Langsung</t>
  </si>
  <si>
    <t>1 Tahun</t>
  </si>
  <si>
    <t>Satuan Kerja Perangkat Daerah</t>
  </si>
  <si>
    <t>Sebelum</t>
  </si>
  <si>
    <t>Perubahan</t>
  </si>
  <si>
    <t>Setelah</t>
  </si>
  <si>
    <t>( Berkurang )</t>
  </si>
  <si>
    <t>Rp.</t>
  </si>
  <si>
    <t>Rencana Pelaksanaan Perubahan Anggaran</t>
  </si>
  <si>
    <t>PEMBIAYAAN NETTO</t>
  </si>
  <si>
    <t>SABAR KHOIRI</t>
  </si>
  <si>
    <t>10 = 7x9</t>
  </si>
  <si>
    <t>Pemberdayaan Perempuan / Kegiatan PKK</t>
  </si>
  <si>
    <t>NIP. 19601113 198103 1 008</t>
  </si>
  <si>
    <t>dus</t>
  </si>
  <si>
    <t>Tahun</t>
  </si>
  <si>
    <t xml:space="preserve">            Paraf Tim :                                                                     1. ………………………………                                                                                                                                 2. ………………………………….</t>
  </si>
  <si>
    <t>RINCIAN PERUBAHAN ANGGARAN BELANJA LANGSUNG</t>
  </si>
  <si>
    <t>MENURUT PROGRAM DAN PER KEGIATAN SATUAN KERJA PERANGKAT DAERAH</t>
  </si>
  <si>
    <t>Program Peningkatan Keberdayaan Masyarakat Perdesaan</t>
  </si>
  <si>
    <t>Program perencanaan pembangunan Daerah</t>
  </si>
  <si>
    <t>Penyelenggaraan Musrenbang Kecamatan</t>
  </si>
  <si>
    <t>16</t>
  </si>
  <si>
    <t>Angka Perubahan</t>
  </si>
  <si>
    <t>Dana</t>
  </si>
  <si>
    <t>Harga</t>
  </si>
  <si>
    <t>BELANJA</t>
  </si>
  <si>
    <t>paket</t>
  </si>
  <si>
    <t>4.</t>
  </si>
  <si>
    <t>-</t>
  </si>
  <si>
    <t>Honorarium Panitia Pelaksana Kegiatan</t>
  </si>
  <si>
    <t>OB</t>
  </si>
  <si>
    <t>rim</t>
  </si>
  <si>
    <t>- Pensil Hitam</t>
  </si>
  <si>
    <t>- Tinta Printer</t>
  </si>
  <si>
    <t>botol</t>
  </si>
  <si>
    <t>- Staples Besar</t>
  </si>
  <si>
    <t>- Spidol Besar</t>
  </si>
  <si>
    <t>- Binder Clip</t>
  </si>
  <si>
    <t>lembar</t>
  </si>
  <si>
    <t>rol</t>
  </si>
  <si>
    <t>JUMLAH</t>
  </si>
  <si>
    <t>Bappeda</t>
  </si>
  <si>
    <t>1. …………………….</t>
  </si>
  <si>
    <t>……………………</t>
  </si>
  <si>
    <t>3. ……………………</t>
  </si>
  <si>
    <t>: DEWI SRI LESTARI, A.Md</t>
  </si>
  <si>
    <t>PEJABAT PENGELOLA KEUANGAN DAERAH</t>
  </si>
  <si>
    <t>: IWAN MINANTO, A.Md</t>
  </si>
  <si>
    <t>4.01</t>
  </si>
  <si>
    <t>4.01.18</t>
  </si>
  <si>
    <t>4.10</t>
  </si>
  <si>
    <t>Drs. M. KRISTIJADI, M.Si</t>
  </si>
  <si>
    <t>NIP.  19681226 199403 1 005</t>
  </si>
  <si>
    <t>Urusan Pemerintahan Fungsi Penunjang Administrasi Pemerintahan</t>
  </si>
  <si>
    <t>URUSAN PEMERINTAHAN FUNGSI PENUNJANG ADMINISTRASI</t>
  </si>
  <si>
    <t>URUSAN PEMERINTAHAN FUNGSI PENUNJANG ADMINISTRASI PEMERINTAHAN</t>
  </si>
  <si>
    <t>01. 18</t>
  </si>
  <si>
    <t>: 4.01</t>
  </si>
  <si>
    <t>: 4.01.18</t>
  </si>
  <si>
    <t>PEMERINTAHAN</t>
  </si>
  <si>
    <t>Penyediaan jasa keberihan dan keamanan</t>
  </si>
  <si>
    <t>Program Peningkatan Keamanan dan kenyamanan lingkungan</t>
  </si>
  <si>
    <t>Fasilitasi pembinaan desa dan kelurahan</t>
  </si>
  <si>
    <t>program pengembangan wawasan kebangsaan</t>
  </si>
  <si>
    <t>Fasilitasi harijadi Wonosobo dan HUT RI</t>
  </si>
  <si>
    <t>BPPKAD</t>
  </si>
  <si>
    <t>Rekapitulasi Perubahan Anggaran Belanja Langsung menurut Program dan Kegiatan Satuan Kerja Perangkat Daerah</t>
  </si>
  <si>
    <t>19681226 199403 1 005</t>
  </si>
  <si>
    <t>Ringkasan Perubahan Penjabaran Anggaran Pendapatan, Belanja dan Pembiayaan</t>
  </si>
  <si>
    <t>DUDI WARDOYO, A.P, M.M.</t>
  </si>
  <si>
    <t>19741010 199311 1 001</t>
  </si>
  <si>
    <t>DUDI WARDOYO, AP,M.M</t>
  </si>
  <si>
    <t>19741009 199311 1 001</t>
  </si>
  <si>
    <t xml:space="preserve">  :    CAMAT SUKOHARJO</t>
  </si>
  <si>
    <t xml:space="preserve">  c. Jabatan</t>
  </si>
  <si>
    <t>RINGKASAN DOKUMEN  PERUBAHAN ANGGARAN</t>
  </si>
  <si>
    <t>Rapat - rapat koordinasi dan konsultasi ke Luar Daerah</t>
  </si>
  <si>
    <t>Rakor, Konsultasi dan Koordinasi ke Luar Daerah</t>
  </si>
  <si>
    <t>Terlaksananya perjalanan dinas ke luar daerah</t>
  </si>
  <si>
    <t>Rp. 5.000.000</t>
  </si>
  <si>
    <t>Belanja Perjalanan Dinas</t>
  </si>
  <si>
    <t>Belanja Perjalanan Dinas Luar daerah</t>
  </si>
  <si>
    <t xml:space="preserve">    ~ Eselon III / Golongan IV</t>
  </si>
  <si>
    <t xml:space="preserve">    ~ Eselon IV / Golongan III</t>
  </si>
  <si>
    <t xml:space="preserve">    ~ PNS Golongan II</t>
  </si>
  <si>
    <t>OK</t>
  </si>
  <si>
    <t>Rakor, Konsultasi dan Koordinasi dalam Daerah</t>
  </si>
  <si>
    <t>Terlaksananya perjalanan dinas dalam daerah</t>
  </si>
  <si>
    <t>Belanja Perjalanan Dinas dalam daerah</t>
  </si>
  <si>
    <t xml:space="preserve"> </t>
  </si>
  <si>
    <t>- Kertas HVS 70 gr</t>
  </si>
  <si>
    <t>- Gunting besar</t>
  </si>
  <si>
    <t>Masyarakat Kecamatan Sukoharjo</t>
  </si>
  <si>
    <t>Honorarium PNS</t>
  </si>
  <si>
    <t>Belanja Alat Tulis Kantor</t>
  </si>
  <si>
    <t>- Ordner Folio</t>
  </si>
  <si>
    <t>- Spidol besar</t>
  </si>
  <si>
    <t>- Stopmap Kertas</t>
  </si>
  <si>
    <t>Belanja Penggandaan</t>
  </si>
  <si>
    <t>Belanja makanan dan minuman rapat</t>
  </si>
  <si>
    <t>box</t>
  </si>
  <si>
    <t>11=10-6</t>
  </si>
  <si>
    <t>%</t>
  </si>
  <si>
    <t>FORMULIR                                          DPPA -SKPD 2.2.1</t>
  </si>
  <si>
    <t>Perubahan Rencana Penarikan Dana Per Triwulan :</t>
  </si>
  <si>
    <t>Perubahan Rencana Penarikan Dana Per Triwulan:</t>
  </si>
  <si>
    <t>PARAF TIM PENELITI DPPA SKPD</t>
  </si>
  <si>
    <t>Belanja Bahan / Material</t>
  </si>
  <si>
    <t>OH</t>
  </si>
  <si>
    <t>m2</t>
  </si>
  <si>
    <t xml:space="preserve">            Paraf Tim :                                                                     1. ………………………………                                                  2. ………………………………….                             3. ……………………………………………...                            </t>
  </si>
  <si>
    <t>Belanja makanan dan minuman</t>
  </si>
  <si>
    <t xml:space="preserve">            Paraf Tim :                                                                     1. ………………………………                                                  2. ………………………………….                           3. ……………………………………………...                            </t>
  </si>
  <si>
    <t>set</t>
  </si>
  <si>
    <t>- Buku Kwitansi Besar</t>
  </si>
  <si>
    <t>1 Kegiatan</t>
  </si>
  <si>
    <t>Pj.Sekretaris Daerah Kabupaten Wonosobo</t>
  </si>
  <si>
    <t>Rapat-rapat Koordinasi dan Konsultasi  ke luar Daerah</t>
  </si>
  <si>
    <t xml:space="preserve">             Paraf Tim :                                    1. ………………………………………….                                                                       2. ………………………………………….</t>
  </si>
  <si>
    <t>35</t>
  </si>
  <si>
    <t>Fasilitasi Pemilihan Kepala Desa</t>
  </si>
  <si>
    <t>Program pengembangan lembaga ekonomi pedesaan</t>
  </si>
  <si>
    <t>Program Peningkatan Peran Serta dan Kesetaraan Gender dalam Pembangunan</t>
  </si>
  <si>
    <t>Program pemberdayaan masyarakat untuk menjaga ketertiban dan keamanan</t>
  </si>
  <si>
    <t>Forum Kewaspadaan Dini Masyarakat (FKDM)</t>
  </si>
  <si>
    <t>Program pendidikan politik masyarakat</t>
  </si>
  <si>
    <t>Koordinasi penyelenggaraan pemerintahan umum, pemberdayaan masyarakat dan</t>
  </si>
  <si>
    <t>20</t>
  </si>
  <si>
    <t>DUDI WARDOYO, AP, M.M</t>
  </si>
  <si>
    <t xml:space="preserve">Bertambah / ( Berkurang )                             </t>
  </si>
  <si>
    <t>9</t>
  </si>
  <si>
    <t>FORMULIR                                                                DPPA-SKPD 2.2</t>
  </si>
  <si>
    <t>PENGESAHAN PARAF :</t>
  </si>
  <si>
    <t>Bertambah /</t>
  </si>
  <si>
    <t>Tahun Anggaran 2019</t>
  </si>
  <si>
    <t>Januari s/d Desember 2019</t>
  </si>
  <si>
    <t>APBD Perubahan Kabupaten Wonosobo Tahun Anggaran 2019</t>
  </si>
  <si>
    <t>Rp. 15.600.000</t>
  </si>
  <si>
    <t>Rp. 18.900.000,-</t>
  </si>
  <si>
    <t>Pembina Tingkat I</t>
  </si>
  <si>
    <t>Wonosobo,          Agustus 2019</t>
  </si>
  <si>
    <t>Penyediaan makanan dan minuman</t>
  </si>
  <si>
    <t>Penyediaan makanan dan minuman rapat</t>
  </si>
  <si>
    <t>Terpenuhinya kebutuhan makanan dan minuman rapat</t>
  </si>
  <si>
    <t>Rp. 10.200.000</t>
  </si>
  <si>
    <t>Rp. 13.260.000,-</t>
  </si>
  <si>
    <t xml:space="preserve">  ~ Makan</t>
  </si>
  <si>
    <t xml:space="preserve">  ~ Snack  </t>
  </si>
  <si>
    <t>Rapat - rapat koordinasi dan konsultasi ke dalam daerah</t>
  </si>
  <si>
    <t>4.01.4.01.18.01</t>
  </si>
  <si>
    <t>4.01.4.01.18.01.18</t>
  </si>
  <si>
    <t>Rp. 7.500.000</t>
  </si>
  <si>
    <t>Rp. 12.000.000,-</t>
  </si>
  <si>
    <t>a. Perjalanan dinas ke Luar Jas, DKI,</t>
  </si>
  <si>
    <t xml:space="preserve">    Banten, Jabar, Jatim</t>
  </si>
  <si>
    <t>b. Perjalanan dinas ke Semarang, DIY,</t>
  </si>
  <si>
    <t xml:space="preserve">   antar kota dalam propinsi Jateng</t>
  </si>
  <si>
    <t xml:space="preserve">   ( di atas 120 km )</t>
  </si>
  <si>
    <t>c. BBM</t>
  </si>
  <si>
    <t>TAHUN ANGGARAN 2019</t>
  </si>
  <si>
    <t>4.01.4.01.18.02</t>
  </si>
  <si>
    <t>4.01.4.01.18.02.22</t>
  </si>
  <si>
    <t>Program Peningkatan sarana dan prasarana aparatur</t>
  </si>
  <si>
    <t>Pemeliharaan Rutin / berkala Gedung Kantor</t>
  </si>
  <si>
    <t>Pemeliharaan Rutin / Berkala gedung kantor</t>
  </si>
  <si>
    <t>Terpenuhinya kebutuhan belanja pemeliharaan gedung kantor</t>
  </si>
  <si>
    <t>Rp. 7.114.000,-</t>
  </si>
  <si>
    <t>Belanja Bahan Baku Bangunan</t>
  </si>
  <si>
    <t>- Cat Tembok Luar</t>
  </si>
  <si>
    <t>- Cat Tembok dalam</t>
  </si>
  <si>
    <t>- Cat Kayu</t>
  </si>
  <si>
    <t>- Kran Air Plastik</t>
  </si>
  <si>
    <t>- Kran Air Stainles</t>
  </si>
  <si>
    <t>bh</t>
  </si>
  <si>
    <t>Kg</t>
  </si>
  <si>
    <t>- Minyak Cat Kayu</t>
  </si>
  <si>
    <t>- Rol Cat</t>
  </si>
  <si>
    <t>- Kuas 3 "</t>
  </si>
  <si>
    <t>Belanja Jas Kantor</t>
  </si>
  <si>
    <t>Belanja Upah Tenaga / Tukang / Pekerja</t>
  </si>
  <si>
    <t>operator / petugas Pelaksana</t>
  </si>
  <si>
    <t>liter</t>
  </si>
  <si>
    <t>~ Ongkos Tukang</t>
  </si>
  <si>
    <t>Program Peningkatan Pelayanan Publik</t>
  </si>
  <si>
    <t>Pengembangan Pelayanan Administrasi Terpadu Kecamatan (PATEN)</t>
  </si>
  <si>
    <t>Meningkatnya Pelayanan Administrasi Terpadu Kecamatan (PATEN)</t>
  </si>
  <si>
    <t>~ Pelayanan Jemput Bola di Desa</t>
  </si>
  <si>
    <t>~ Sosialisasi PATEN</t>
  </si>
  <si>
    <t>Terlayaninya masyarakat kecamatan sukoharjo dengan baik &amp; prima</t>
  </si>
  <si>
    <t>5 Desa</t>
  </si>
  <si>
    <t>16 Desa</t>
  </si>
  <si>
    <t>51 orang</t>
  </si>
  <si>
    <t>Rp. 30.000.000</t>
  </si>
  <si>
    <t>100 %</t>
  </si>
  <si>
    <t>Rp. 45.000.000</t>
  </si>
  <si>
    <t>- Honor PPTK (1 org X 10 bl)</t>
  </si>
  <si>
    <t>- Bendahara Pengeluaran Pembantu (1 org x 10 bl)</t>
  </si>
  <si>
    <t>- Staf  Administrasi (1 org x 10 bl)</t>
  </si>
  <si>
    <t>Uang Lembur</t>
  </si>
  <si>
    <t>Uang Lembur PNS</t>
  </si>
  <si>
    <t>- Golongan III  (2 or x 4 Jam x 4 hr)</t>
  </si>
  <si>
    <t>- Golongan II  (2 or x 4 Jam x 4 hr)</t>
  </si>
  <si>
    <t>OJ</t>
  </si>
  <si>
    <t>Belanja bahan Pakai habis</t>
  </si>
  <si>
    <t>- Buku Tulis folio isi  100</t>
  </si>
  <si>
    <t>- Plakban hitam besar</t>
  </si>
  <si>
    <t>- Buku kwitansi besar</t>
  </si>
  <si>
    <t>- Binder Clips</t>
  </si>
  <si>
    <t>- Stopmap plastik</t>
  </si>
  <si>
    <t>- Staples kecil</t>
  </si>
  <si>
    <t>- Isi staples kecil</t>
  </si>
  <si>
    <t>- Isi staples Besar</t>
  </si>
  <si>
    <t>- Pisau Cutter  Besar (L-508)</t>
  </si>
  <si>
    <t>- Bollpoint BPTP  Pilot</t>
  </si>
  <si>
    <t>- Pensil  Hitam  2B</t>
  </si>
  <si>
    <t>- Lem Glukol Besar</t>
  </si>
  <si>
    <t>- Bak Stempel</t>
  </si>
  <si>
    <t>- Penggaris Plastik 50 cm</t>
  </si>
  <si>
    <t>- Snelhester Kertas</t>
  </si>
  <si>
    <t>- Snelhester Plastik</t>
  </si>
  <si>
    <t>- Remover</t>
  </si>
  <si>
    <t xml:space="preserve">Belanja dekorasi, dokumentasi dan publikasi </t>
  </si>
  <si>
    <t>( iklan,spanduk dan lain-lain )</t>
  </si>
  <si>
    <t xml:space="preserve">~ Cetak Baner Sosialisasi  (3 x 2 m  x  1 bh) </t>
  </si>
  <si>
    <t>Belanja Bahan dan alat perlengkapan kegiatan</t>
  </si>
  <si>
    <t>~ Modem</t>
  </si>
  <si>
    <t xml:space="preserve">  ~ Paketan Internet</t>
  </si>
  <si>
    <t xml:space="preserve">  ~ Flashdisk 8 GB</t>
  </si>
  <si>
    <t>kali</t>
  </si>
  <si>
    <t>Belanja Jasa Tenaga Ahli / instruktur / narasumber</t>
  </si>
  <si>
    <t>- Honor Narasumber Sosialisasi PATEN (3 org x 1 kl)</t>
  </si>
  <si>
    <t>Belanja Uang Saku Kegiatan / rapat</t>
  </si>
  <si>
    <t xml:space="preserve">  ( 5 org x 5 Desa )</t>
  </si>
  <si>
    <t>- Pengganti uang transport peserta Sosialisasi PATEN</t>
  </si>
  <si>
    <t xml:space="preserve">  ( 3 org x 17 Desa x 1 kali)</t>
  </si>
  <si>
    <t>Petugas Pelaksana</t>
  </si>
  <si>
    <t xml:space="preserve">- Pengganti uang transport Petugas jemput bola </t>
  </si>
  <si>
    <t>Belanja Cetak dan Penggandaan</t>
  </si>
  <si>
    <t xml:space="preserve">Belanja Cetak </t>
  </si>
  <si>
    <t xml:space="preserve">- Cetak leaflet warna </t>
  </si>
  <si>
    <t>- Foto Copy Folio</t>
  </si>
  <si>
    <t>Belanja makanan dan minuman Tamu</t>
  </si>
  <si>
    <t xml:space="preserve">- Belanja Aqua gelas untuk tamu/layanan Paten </t>
  </si>
  <si>
    <t xml:space="preserve">  ( 4 dus x 12 bln )</t>
  </si>
  <si>
    <t>Belanja Makan dan Minum Jamuan Peserta/Panitia</t>
  </si>
  <si>
    <t>1. Sosialisasi PATEN</t>
  </si>
  <si>
    <t>- Snack : 60 org x 1 kali</t>
  </si>
  <si>
    <t>- Makan/Nasi Box : 60 org x 1 kali</t>
  </si>
  <si>
    <t>2. Jemput Bola Pelayanan</t>
  </si>
  <si>
    <t xml:space="preserve">- Snack </t>
  </si>
  <si>
    <t xml:space="preserve">- Makan/Nasi Box </t>
  </si>
  <si>
    <t>3. Makan minum Petugas pelayanan Libur Hari Raya</t>
  </si>
  <si>
    <t>BELANJA  BARANG DAN JASA</t>
  </si>
  <si>
    <t>Belanja Perjalanan Dinas Dalam Daerah</t>
  </si>
  <si>
    <t>1. Konsultasi/Koordinasi/Rapat ke Kabupaten :</t>
  </si>
  <si>
    <t xml:space="preserve">- Eselon III / Golongan IV  </t>
  </si>
  <si>
    <t xml:space="preserve">- Eselon IV / Golongan III  </t>
  </si>
  <si>
    <t xml:space="preserve">- Golongan II </t>
  </si>
  <si>
    <t>2. Pembinaan /Monitoring /Sosialisasi ke desa</t>
  </si>
  <si>
    <t xml:space="preserve">- Perjalanan dinas ke desa dalam rangka </t>
  </si>
  <si>
    <t xml:space="preserve">   pembinaan/Monitoring,dll  (2 org x 2 kl x  17 ds)</t>
  </si>
  <si>
    <t>4.01.4.01.18.01.02</t>
  </si>
  <si>
    <t>4.01.4.01.18.01.17</t>
  </si>
  <si>
    <t>4.01.4.01.18.01.19</t>
  </si>
  <si>
    <t xml:space="preserve"> ( 6 org x 1 kali x 13 Desa )</t>
  </si>
  <si>
    <t xml:space="preserve"> ( 6 org x 2 kali x 3 Desa )</t>
  </si>
  <si>
    <t>: NGADIRIN, SE</t>
  </si>
  <si>
    <t>2.02.</t>
  </si>
  <si>
    <t>Program Peningkatan Peran serta dan kesetaraan gender dalam pembangunan</t>
  </si>
  <si>
    <t>~Meningkatnya pasrtisipasi perempuan dalam lembaga pemerintahan</t>
  </si>
  <si>
    <t>~ Meningkatnya persentase perempuan sebagai tenaga profesional</t>
  </si>
  <si>
    <t>~ Dana</t>
  </si>
  <si>
    <t>Kelancaran pelaksanaan program dan kegiatan PKK di Kec.Sukoharjo</t>
  </si>
  <si>
    <t>Fasilitasi Kegiatan PKK:</t>
  </si>
  <si>
    <t>2. Pelatihan kader PHBS</t>
  </si>
  <si>
    <t>3. Pelatihan B2SA</t>
  </si>
  <si>
    <t>4. Penyegaran adminsitrasi PKK</t>
  </si>
  <si>
    <t>5. Pelatihan Kader BKB</t>
  </si>
  <si>
    <t>6. Pelatihan Administrasi PKK</t>
  </si>
  <si>
    <t>7. Lomba Tretib Administrasi PKK Tingkat Propinsi &amp; Tingkat Nasional</t>
  </si>
  <si>
    <t>1 kegiatan</t>
  </si>
  <si>
    <t>Masyarakat perempuan Kecamatan Sukoharjo</t>
  </si>
  <si>
    <t>- Kertas HVS Folio</t>
  </si>
  <si>
    <t>- Buku Tulis</t>
  </si>
  <si>
    <t>- Penggaris Plastik</t>
  </si>
  <si>
    <t>- Pisau Cutter Besar</t>
  </si>
  <si>
    <t>- Flashdisk</t>
  </si>
  <si>
    <t>- Plakban Bening</t>
  </si>
  <si>
    <t>- Isi Cutter besar</t>
  </si>
  <si>
    <t>- Snelhester kertas</t>
  </si>
  <si>
    <t>- Stopmap platik</t>
  </si>
  <si>
    <t>- Stopmap kertas</t>
  </si>
  <si>
    <t>- Isi staples besar</t>
  </si>
  <si>
    <t>- Staples besar</t>
  </si>
  <si>
    <t>- Penghapus Cair (type Ex)</t>
  </si>
  <si>
    <t>- Stabilo Kecil</t>
  </si>
  <si>
    <t>- Ballpoint BPTP Pilot</t>
  </si>
  <si>
    <t>- Buku Folio isi 100</t>
  </si>
  <si>
    <t>- Perforator 30XL</t>
  </si>
  <si>
    <t>- Filebox Besar</t>
  </si>
  <si>
    <t>~ Cetak Baner Sosialisasi/Pelatihan/Rakon : 2 m x 3m x 8</t>
  </si>
  <si>
    <t xml:space="preserve">~ Cetak Baner selamat Datang Lomba Tertib Administrasi </t>
  </si>
  <si>
    <t xml:space="preserve">~ Cetak Baner Dekorasi Lomba Tertib Administrasi PKK </t>
  </si>
  <si>
    <t>~ Cetak Baner data dinding PKK</t>
  </si>
  <si>
    <t>~ Bahan dan alat pembuatan Dekorasi panggung/ruangan</t>
  </si>
  <si>
    <t xml:space="preserve">    untuk Lomba Tingkat Propinsi</t>
  </si>
  <si>
    <t xml:space="preserve">    untuk Lomba Tingkat Nasional</t>
  </si>
  <si>
    <t>~ Honor Narasumber Rakon PKK</t>
  </si>
  <si>
    <t xml:space="preserve">Belanja jasa PHL/Penjaga malam/Petugas </t>
  </si>
  <si>
    <t>Kebersihan / ketertiban</t>
  </si>
  <si>
    <r>
      <t>~ Honor PHL</t>
    </r>
    <r>
      <rPr>
        <i/>
        <sz val="12"/>
        <rFont val="Arial Narrow"/>
        <family val="2"/>
      </rPr>
      <t xml:space="preserve"> ( Fulltimer PKK )</t>
    </r>
    <r>
      <rPr>
        <sz val="12"/>
        <rFont val="Arial Narrow"/>
        <family val="2"/>
      </rPr>
      <t>: 1 org x 12 bln</t>
    </r>
  </si>
  <si>
    <t xml:space="preserve">~ Honor Narasumber Sosialisasi/pelatihan </t>
  </si>
  <si>
    <t>perempuan</t>
  </si>
  <si>
    <t>~ Wakil Ketua &amp; sekretaris Pokja TP PKK Kecamatan</t>
  </si>
  <si>
    <t xml:space="preserve">    ( 2 org x 4 Pokja x 12 bln )</t>
  </si>
  <si>
    <t>~ Anggota Pokja TP PKK Kecamatan : 4 org x 12 bln</t>
  </si>
  <si>
    <t>~ Ketua TP PKK Kecamatan   : 1 org x 12 bln</t>
  </si>
  <si>
    <t>~ Wakil Ketua  TP PKK Kecamatan : 1 org x 12 bln</t>
  </si>
  <si>
    <t>~ Sekretaris I TP PKK Kecamatan : 1 org x 12 bln</t>
  </si>
  <si>
    <t>~ Sekretaris II TP PKK Kecamatan : 1 org x 12 bln</t>
  </si>
  <si>
    <t>~ Bendahara I TP PKK Kecamatan : 1 org x 12 bln</t>
  </si>
  <si>
    <t>~ Bendahara II TP PKK Kecamatan : 1 org x 12 bln</t>
  </si>
  <si>
    <t>~ Ketua Pokja TP PKK Kecamatan : 4 org x 12 bln</t>
  </si>
  <si>
    <t>Belanja Jasa Tenaga kelembagaan Pemberdayaan</t>
  </si>
  <si>
    <t>Belanja sewa rumah/gedung/gudang/parkir</t>
  </si>
  <si>
    <t>Belanja sewa panggung / stan</t>
  </si>
  <si>
    <t xml:space="preserve">~ Sewa Panggung Lomba Tingkat Propinsi </t>
  </si>
  <si>
    <t xml:space="preserve">~ Sewa Panggung Lomba Tingkat Nasional </t>
  </si>
  <si>
    <t>Belanja sewa perlengkapan dan peralatan kantor</t>
  </si>
  <si>
    <t>Belanja sewa meja kursi</t>
  </si>
  <si>
    <t>1. Lomba Tingkat Propinsi</t>
  </si>
  <si>
    <t>~ Sewa meja bundar + Taplak</t>
  </si>
  <si>
    <t>~ Sewa kursi lipat + sarung</t>
  </si>
  <si>
    <t>2. Lomba Tingkat  Nasional</t>
  </si>
  <si>
    <t>Belanja sewa Tenda</t>
  </si>
  <si>
    <t>~ Sewa tenda 12 x 12 m</t>
  </si>
  <si>
    <t>2. Lomba Tingkat Nasional</t>
  </si>
  <si>
    <t>Belanja sewa alat elektronik</t>
  </si>
  <si>
    <t>~ Sewa Sound System</t>
  </si>
  <si>
    <t>hari</t>
  </si>
  <si>
    <t>1. Rakon TP PKK Kecamatan</t>
  </si>
  <si>
    <t>~ Snack</t>
  </si>
  <si>
    <t>~ Makan</t>
  </si>
  <si>
    <t>2. Sosialisasi / Penyuluhan / Pelatihan bagi TP PKK:</t>
  </si>
  <si>
    <t>3. Makan minum Tim Penilai Lomba Tertib administrasi</t>
  </si>
  <si>
    <t>a. Lomba Tingkat Propinsi</t>
  </si>
  <si>
    <t>~ Makan Prasmanan</t>
  </si>
  <si>
    <t>b. Lomba Tingkat Nasional</t>
  </si>
  <si>
    <t>: 130 org x 1 kali</t>
  </si>
  <si>
    <t>: 65 org x 5 kali</t>
  </si>
  <si>
    <t>org</t>
  </si>
  <si>
    <t>Belanja pakaian khusus dan hari-hari tertentu</t>
  </si>
  <si>
    <t>Belanja pakaian seragam organisasi</t>
  </si>
  <si>
    <t>~ Belanja Pakaian seragam TP PKK : 30 org x 1 buah</t>
  </si>
  <si>
    <t>~ Perjalanan dinas TP PKK Kecamatan dalam rangka</t>
  </si>
  <si>
    <t>~ Perjalanan dinas TP PKK Kecamatan ke Acara</t>
  </si>
  <si>
    <t xml:space="preserve">   TP PKK Kab. Wonosobo </t>
  </si>
  <si>
    <t xml:space="preserve">   Pembinaan ke Desa Binaan </t>
  </si>
  <si>
    <t>Belanja Perjalanan Dinas Luar Daerah</t>
  </si>
  <si>
    <t>1. Perjalanan dinas ke luar jawa, DKI, Banten,Jabar</t>
  </si>
  <si>
    <t xml:space="preserve">    Jatim</t>
  </si>
  <si>
    <t>~ Uang Saku Harian Camat</t>
  </si>
  <si>
    <t>~ Uang Saku Harian Ketua TP PKK Kecamatan</t>
  </si>
  <si>
    <t>~ Penginapan</t>
  </si>
  <si>
    <t>~ Tiket Pesawat</t>
  </si>
  <si>
    <t>malam</t>
  </si>
  <si>
    <t>2. Perjalanan dinas ke semarang, DIY, antar kota</t>
  </si>
  <si>
    <t xml:space="preserve">    dalam propinsi Jateng ( di ats 120 km )</t>
  </si>
  <si>
    <t>~ Uang Saku PNS Eselon III</t>
  </si>
  <si>
    <t>~ Uang Saku PNS Gol III</t>
  </si>
  <si>
    <t>~ Uang Saku Pengemudi</t>
  </si>
  <si>
    <t>~ Uang Saku Ketua TP PKK Kecamatan</t>
  </si>
  <si>
    <t>~ BBM</t>
  </si>
  <si>
    <t>Bidang Pemerintahan</t>
  </si>
  <si>
    <t xml:space="preserve">Urusan Wajib Bukan Pelayanan dasar </t>
  </si>
  <si>
    <t>Pemberdayaan Perempuan dan perlindungan anak</t>
  </si>
  <si>
    <t>2.02. 4. 01. 18.01</t>
  </si>
  <si>
    <t>2.02. 4. 01. 18.01.18</t>
  </si>
  <si>
    <t>2.02. 4. 01. 18.01.18.08</t>
  </si>
  <si>
    <t>2.02.4.01.18..01.18.08.5</t>
  </si>
  <si>
    <t>2.02.4.01.18..01.18.08.5.2</t>
  </si>
  <si>
    <t>2.02.4.01.18..01.18.08.5.2.1</t>
  </si>
  <si>
    <t>2.02.4.01.18.01.18.08.5.2.1.01</t>
  </si>
  <si>
    <t>2.02.4.01.18.01.18.08.5.2.1.01.01</t>
  </si>
  <si>
    <t>2.02.4.01.18.01.18.08.5.2.2</t>
  </si>
  <si>
    <t>2.02.4.01.18.01.18.08.5.2.2.01</t>
  </si>
  <si>
    <t>2.02.4.01.18.01.18.08.5.2.2.01.01</t>
  </si>
  <si>
    <t>2.02.4.01.18.01.18.08.5.2.2.01.11</t>
  </si>
  <si>
    <t>2.02.4.01.18.01.18.08.5.2.2.02</t>
  </si>
  <si>
    <t>2.02.4.01.18.01.18.08.5.2.2.02.10</t>
  </si>
  <si>
    <t>2.02.4.01.18.01.18.08.5.2.2.03</t>
  </si>
  <si>
    <t>2.02.4.01.18.01.18.08.5.2.2.03.10</t>
  </si>
  <si>
    <t>2.02.4.01.18.01.18.08.5.2.2.03.18</t>
  </si>
  <si>
    <t>2.02.4.01.18.01.18.08.5.2.2.03.44</t>
  </si>
  <si>
    <t>2.02.4.01.18.01.18.08.5.2.2.06</t>
  </si>
  <si>
    <t>2.02.4.01.18.01.18.08.5.2.2.06.02</t>
  </si>
  <si>
    <t>2.02.4.01.18.01.18.08.5.2.2.07</t>
  </si>
  <si>
    <t>2.02.4.01.18.01.18.08.5.2.2.07.07</t>
  </si>
  <si>
    <t>2.02.4.01.18.01.18.08.5.2.2.10</t>
  </si>
  <si>
    <t>2.02.4.01.18.01.18.08.5.2.2.10.01</t>
  </si>
  <si>
    <t>2.02.4.01.18.01.18.08.5.2.2.10.05</t>
  </si>
  <si>
    <t>2.02.4.01.18.01.18.08.5.2.2.10.07</t>
  </si>
  <si>
    <t>2.02.4.01.18.01.18.08.5.2.2.11</t>
  </si>
  <si>
    <t>2.02.4.01.18.01.18.08.5.2.2.11.05</t>
  </si>
  <si>
    <t>2.02.4.01.18.01.18.08.5.2.2.14</t>
  </si>
  <si>
    <t>2.02.4.01.18.01.18.08.5.2.2.14.06</t>
  </si>
  <si>
    <t>2.02.4.01.18.01.18.08.5.2.2.15</t>
  </si>
  <si>
    <t>2.02.4.01.18.01.18.08.5.2.2.15.01</t>
  </si>
  <si>
    <t>2.02.4.01.18.01,18.08.5.2.2.15.02</t>
  </si>
  <si>
    <t>Atcost</t>
  </si>
  <si>
    <t xml:space="preserve">Urusan Pemerintahan Fungsi Penunjang </t>
  </si>
  <si>
    <t>Administrasi Pemerintahan</t>
  </si>
  <si>
    <t>1. 03. 4. 01. 18.01</t>
  </si>
  <si>
    <t>1. 03. 4. 01. 18. 01.29</t>
  </si>
  <si>
    <t>1. 03. 4. 01. 18. 01.29.47</t>
  </si>
  <si>
    <t>Belanja upah tenaga/Tukang/Pekerja/Operator/</t>
  </si>
  <si>
    <t>4. BBM kegiatan Jemput Bola Pelayanan</t>
  </si>
  <si>
    <t>3. Jemput Bola Pelayanan</t>
  </si>
  <si>
    <t>4.01.4.01.18.01.29.47.5</t>
  </si>
  <si>
    <t>4.01.4.01.18.01.29.47.5.2</t>
  </si>
  <si>
    <t>4.01.4.01.18.01.29.47.5.2.1</t>
  </si>
  <si>
    <t>4.01.4.01.18.01.29.47.5.2.1.01</t>
  </si>
  <si>
    <t>4.01.4.01.18.01.29.47.5.2.1.01.01</t>
  </si>
  <si>
    <t>4.01.4.01.18.01.29.47.5.2.1.03</t>
  </si>
  <si>
    <t>4.01.4.01.18.01.29.47.5.2.1.03.01</t>
  </si>
  <si>
    <t>4.01.4.01.18.01.29.47.5.2.2</t>
  </si>
  <si>
    <t>4.01.4.01.18.01.29.47.5.2.2.01</t>
  </si>
  <si>
    <t>4.01.4.01.18.01.29.47.5.2.2.01.01</t>
  </si>
  <si>
    <t>4.01.4.01.18.01.29.47.5.2.2.01.11</t>
  </si>
  <si>
    <t>4.01.4.01.18.01.29.47.5.2.2.02</t>
  </si>
  <si>
    <t>4.01.4.01.18.01.29.47.5.2.2.02.10</t>
  </si>
  <si>
    <t>4.01.4.01.18.01.29.47.5.2.2.03</t>
  </si>
  <si>
    <t>4.01.4.01.18.01.29.47.5.2.2.03.10</t>
  </si>
  <si>
    <t>4.01.4.01.18.01.29.47.5.2.2.03.16</t>
  </si>
  <si>
    <t>4.01.4.01.18.01.29.47.5.2.2.03.20</t>
  </si>
  <si>
    <t>4.01.4.01.18.01.29.47.5.2.2.06</t>
  </si>
  <si>
    <t>4.01.4.01.18.01.29.47.5.2.2.06.01</t>
  </si>
  <si>
    <t>4.01.4.01.18.01.29.47.5.2.2.06.02</t>
  </si>
  <si>
    <t>4.01.4.01.18.01.29.47.5.2.2.11</t>
  </si>
  <si>
    <t>4.01.4.01.18.01.29.47.5.2.2.11.03</t>
  </si>
  <si>
    <t>4.01.4.01.18.01.29.47.5.2.2.11.05</t>
  </si>
  <si>
    <t>4.01.4.01.18.01.29.47.5.2.2.15</t>
  </si>
  <si>
    <t>4.01.4.01.18.01.29.47.5.2.2.15.01</t>
  </si>
  <si>
    <t>4.01.18.01</t>
  </si>
  <si>
    <t>Pengadaan Perlengkapan gedung kantor</t>
  </si>
  <si>
    <t>Pengadaan Meubelair</t>
  </si>
  <si>
    <t>45</t>
  </si>
  <si>
    <t>Penataan Lingkungan Kantor</t>
  </si>
  <si>
    <t>37</t>
  </si>
  <si>
    <t>Patroli Wilayah</t>
  </si>
  <si>
    <t>Fasilitasi peningkatan keamanan dan ketertiban masyarakat</t>
  </si>
  <si>
    <t>Program Pemberdayaan Fakir Miskin, Komunitas Adat Terpencil (KAT) dan penyandang masalah kesejahteraan sosial (PMKS) lainnya</t>
  </si>
  <si>
    <t>Fasilitasi pengembangan potensi lokal bagi masyarakat miskin</t>
  </si>
  <si>
    <t>47</t>
  </si>
  <si>
    <t>Fasilitasi Pengisian Perangkat Desa</t>
  </si>
  <si>
    <t>Program pelayanan dan rehabilitasi kesejahteraan sosial</t>
  </si>
  <si>
    <t>09</t>
  </si>
  <si>
    <t>Koordinasi perumusan kebijakan dan sinkronisasi pelaksanaan upaya-upaya penanggulangan kemiskinan dan penurunan kesenjangan</t>
  </si>
  <si>
    <t>Fasilitasi dan Penguatan kapasitas BUMDes</t>
  </si>
  <si>
    <t>Program Peningkatan peran serta kepemudaan</t>
  </si>
  <si>
    <t>Fasilitasi PORKAB ( Pekan Olahraga Kabupaten )</t>
  </si>
  <si>
    <t>Program peningkatan partisipasi masyarakat dalam membangun desa</t>
  </si>
  <si>
    <t>Fasilitasi penguatan kelembagaan dalam rangka pemberdayaan keluarga</t>
  </si>
  <si>
    <t>Fasilitasi pengamanan pemilihan kepala desa, Kepala Daerah, Legislatif dan presiden</t>
  </si>
  <si>
    <t>29</t>
  </si>
  <si>
    <t>Program peningkatan pelayanan publik</t>
  </si>
  <si>
    <t>ketentraman ketertiban umum, pelayanan umum</t>
  </si>
  <si>
    <t>Program pembinaan dan fasilitasi pengelolaan keuangan desa</t>
  </si>
  <si>
    <t>04</t>
  </si>
  <si>
    <t>Pembinaan pengelolaan keuangan daerah / desa</t>
  </si>
  <si>
    <t>Wonosobo,        Agustus 2019</t>
  </si>
  <si>
    <t>SABAR KHOIRI                                               1. ………………………….</t>
  </si>
  <si>
    <t>RIDWAN SETYA N, S.Kom                                                                          2. …………………</t>
  </si>
  <si>
    <t>Wonosobo,       Agustus 2019</t>
  </si>
  <si>
    <t>RIDWAN SETYA  N, S.Kom</t>
  </si>
  <si>
    <t>Drs. M. AZIZ WIJAYA, M.Si</t>
  </si>
  <si>
    <t>NIP. 19620121 198802 1 001</t>
  </si>
  <si>
    <t>Irisan Wajib Bukan Pelayanan Dasar</t>
  </si>
  <si>
    <t>2.13</t>
  </si>
  <si>
    <t>Kepemudaan dan Olahraga</t>
  </si>
  <si>
    <t>Program Peningkatan Peran serta Kepemudaan</t>
  </si>
  <si>
    <t>Terfasilitasinya kegiatan PORKAB</t>
  </si>
  <si>
    <t>Kegiatan PORKAB</t>
  </si>
  <si>
    <t>Kelancaraan Pelaksanaan PORKAB</t>
  </si>
  <si>
    <t>1 paket</t>
  </si>
  <si>
    <t>2.13. 4. 01. 18.01</t>
  </si>
  <si>
    <t>2.13. 4. 01. 18.01.16</t>
  </si>
  <si>
    <t>2.13. 4. 01. 18.01.16.12</t>
  </si>
  <si>
    <t>2.13.4.01.18.01.16.12.5</t>
  </si>
  <si>
    <t>2.13.4.01.18.01.16.12.5.2</t>
  </si>
  <si>
    <t>2.13.4.01.18.01.16.12.5.2.2</t>
  </si>
  <si>
    <t>2.13.4.01.18.01.16.12.5.2.2.02</t>
  </si>
  <si>
    <t>2.13.4.01.18.01.16.12.5.2.2.02.10</t>
  </si>
  <si>
    <t>Belanja Bahan dan Material</t>
  </si>
  <si>
    <t>~ Bahan dan alat perlengkapan kegiatan</t>
  </si>
  <si>
    <t>Pkt</t>
  </si>
</sst>
</file>

<file path=xl/styles.xml><?xml version="1.0" encoding="utf-8"?>
<styleSheet xmlns="http://schemas.openxmlformats.org/spreadsheetml/2006/main">
  <numFmts count="4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"/>
    <numFmt numFmtId="176" formatCode="#,##0;[Red]#,##0"/>
    <numFmt numFmtId="177" formatCode="0;[Red]0"/>
    <numFmt numFmtId="178" formatCode="_([$Rp-421]* #,##0_);_([$Rp-421]* \(#,##0\);_([$Rp-421]* &quot;-&quot;_);_(@_)"/>
    <numFmt numFmtId="179" formatCode="[$Rp-421]#,##0_);\([$Rp-421]#,##0\)"/>
    <numFmt numFmtId="180" formatCode="[$Rp-421]#,##0"/>
    <numFmt numFmtId="181" formatCode="_(* #,##0.00000_);_(* \(#,##0.00000\);_(* &quot;-&quot;??_);_(@_)"/>
    <numFmt numFmtId="182" formatCode="_(* #,##0.000000_);_(* \(#,##0.000000\);_(* &quot;-&quot;??_);_(@_)"/>
    <numFmt numFmtId="183" formatCode="_(* #,##0.0_);_(* \(#,##0.0\);_(* &quot;-&quot;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_(* #,##0.0000_);_(* \(#,##0.0000\);_(* &quot;-&quot;_);_(@_)"/>
    <numFmt numFmtId="191" formatCode="[$-409]dddd\,\ mmmm\ dd\,\ yyyy"/>
    <numFmt numFmtId="192" formatCode="[$-421]dd\ mmmm\ yyyy"/>
    <numFmt numFmtId="193" formatCode="_(* #,##0_);_(* \(#,##0\);_(* &quot;-&quot;?_);_(@_)"/>
    <numFmt numFmtId="194" formatCode="_(* #,##0.00_);_(* \(#,##0.00\);_(* &quot;-&quot;?_);_(@_)"/>
    <numFmt numFmtId="195" formatCode="_(* #,##0.00000_);_(* \(#,##0.00000\);_(* &quot;-&quot;_);_(@_)"/>
    <numFmt numFmtId="196" formatCode="_(* #,##0.000000_);_(* \(#,##0.000000\);_(* &quot;-&quot;_);_(@_)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6"/>
      <name val="Arial Narrow"/>
      <family val="2"/>
    </font>
    <font>
      <b/>
      <u val="single"/>
      <sz val="12"/>
      <name val="Arial Narrow"/>
      <family val="2"/>
    </font>
    <font>
      <sz val="12"/>
      <name val="Arial"/>
      <family val="2"/>
    </font>
    <font>
      <b/>
      <u val="single"/>
      <sz val="10"/>
      <name val="Arial Narrow"/>
      <family val="2"/>
    </font>
    <font>
      <sz val="12"/>
      <name val="Times New Roman"/>
      <family val="1"/>
    </font>
    <font>
      <u val="single"/>
      <sz val="12"/>
      <name val="Arial Narrow"/>
      <family val="2"/>
    </font>
    <font>
      <i/>
      <sz val="12"/>
      <name val="Arial Narrow"/>
      <family val="2"/>
    </font>
    <font>
      <b/>
      <strike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 Narrow"/>
      <family val="2"/>
    </font>
    <font>
      <sz val="12"/>
      <color theme="0"/>
      <name val="Arial Narrow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hair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ck"/>
      <top>
        <color indexed="63"/>
      </top>
      <bottom style="hair"/>
    </border>
    <border>
      <left style="thin"/>
      <right style="thick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 quotePrefix="1">
      <alignment vertical="center"/>
    </xf>
    <xf numFmtId="171" fontId="6" fillId="0" borderId="0" xfId="42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 quotePrefix="1">
      <alignment vertical="center"/>
    </xf>
    <xf numFmtId="0" fontId="6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 quotePrefix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21" xfId="0" applyFont="1" applyBorder="1" applyAlignment="1">
      <alignment horizontal="left" vertical="center" indent="1"/>
    </xf>
    <xf numFmtId="41" fontId="6" fillId="0" borderId="16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 quotePrefix="1">
      <alignment vertical="center"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vertical="center" wrapText="1"/>
    </xf>
    <xf numFmtId="19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3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vertical="center"/>
    </xf>
    <xf numFmtId="0" fontId="6" fillId="0" borderId="24" xfId="0" applyFont="1" applyFill="1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 quotePrefix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24" xfId="0" applyFont="1" applyBorder="1" applyAlignment="1">
      <alignment horizontal="left" vertical="top" indent="1"/>
    </xf>
    <xf numFmtId="49" fontId="5" fillId="0" borderId="34" xfId="0" applyNumberFormat="1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 indent="4"/>
    </xf>
    <xf numFmtId="0" fontId="6" fillId="0" borderId="25" xfId="0" applyFont="1" applyBorder="1" applyAlignment="1">
      <alignment horizontal="left" vertical="center" indent="4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/>
    </xf>
    <xf numFmtId="9" fontId="12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/>
    </xf>
    <xf numFmtId="9" fontId="12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171" fontId="12" fillId="0" borderId="0" xfId="42" applyNumberFormat="1" applyFont="1" applyBorder="1" applyAlignment="1">
      <alignment vertical="center"/>
    </xf>
    <xf numFmtId="171" fontId="12" fillId="0" borderId="0" xfId="42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71" fontId="12" fillId="0" borderId="10" xfId="42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49" fontId="12" fillId="0" borderId="0" xfId="0" applyNumberFormat="1" applyFont="1" applyBorder="1" applyAlignment="1">
      <alignment horizontal="left" vertical="center" indent="2"/>
    </xf>
    <xf numFmtId="0" fontId="12" fillId="0" borderId="0" xfId="0" applyFont="1" applyBorder="1" applyAlignment="1" quotePrefix="1">
      <alignment horizontal="left" vertical="center"/>
    </xf>
    <xf numFmtId="0" fontId="3" fillId="0" borderId="13" xfId="0" applyFont="1" applyBorder="1" applyAlignment="1">
      <alignment horizontal="left" vertical="center" indent="1"/>
    </xf>
    <xf numFmtId="0" fontId="6" fillId="0" borderId="39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6" fillId="0" borderId="21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6" fillId="0" borderId="16" xfId="43" applyFont="1" applyBorder="1" applyAlignment="1">
      <alignment horizontal="center" vertical="center"/>
    </xf>
    <xf numFmtId="41" fontId="6" fillId="0" borderId="19" xfId="43" applyFont="1" applyBorder="1" applyAlignment="1">
      <alignment horizontal="center" vertical="center"/>
    </xf>
    <xf numFmtId="41" fontId="6" fillId="0" borderId="22" xfId="43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/>
    </xf>
    <xf numFmtId="41" fontId="6" fillId="0" borderId="42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 quotePrefix="1">
      <alignment vertical="center"/>
    </xf>
    <xf numFmtId="0" fontId="8" fillId="0" borderId="14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 wrapText="1"/>
    </xf>
    <xf numFmtId="0" fontId="6" fillId="0" borderId="0" xfId="63" applyFont="1" applyAlignment="1">
      <alignment vertical="center"/>
      <protection/>
    </xf>
    <xf numFmtId="0" fontId="12" fillId="0" borderId="13" xfId="63" applyFont="1" applyFill="1" applyBorder="1" applyAlignment="1">
      <alignment/>
      <protection/>
    </xf>
    <xf numFmtId="0" fontId="12" fillId="0" borderId="0" xfId="63" applyFont="1" applyFill="1" applyBorder="1" applyAlignment="1">
      <alignment/>
      <protection/>
    </xf>
    <xf numFmtId="41" fontId="5" fillId="0" borderId="0" xfId="63" applyNumberFormat="1" applyFont="1" applyBorder="1" applyAlignment="1">
      <alignment horizontal="center" vertical="center"/>
      <protection/>
    </xf>
    <xf numFmtId="0" fontId="18" fillId="0" borderId="0" xfId="63" applyFont="1" applyFill="1" applyBorder="1">
      <alignment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71" fontId="8" fillId="0" borderId="14" xfId="48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41" fontId="12" fillId="0" borderId="15" xfId="48" applyNumberFormat="1" applyFont="1" applyBorder="1" applyAlignment="1">
      <alignment vertical="center"/>
    </xf>
    <xf numFmtId="41" fontId="8" fillId="0" borderId="15" xfId="48" applyNumberFormat="1" applyFont="1" applyBorder="1" applyAlignment="1">
      <alignment vertical="center"/>
    </xf>
    <xf numFmtId="41" fontId="12" fillId="0" borderId="15" xfId="48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9" fontId="8" fillId="0" borderId="18" xfId="0" applyNumberFormat="1" applyFont="1" applyBorder="1" applyAlignment="1">
      <alignment horizontal="center" vertical="center"/>
    </xf>
    <xf numFmtId="41" fontId="8" fillId="0" borderId="14" xfId="48" applyNumberFormat="1" applyFont="1" applyBorder="1" applyAlignment="1">
      <alignment vertical="center"/>
    </xf>
    <xf numFmtId="19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8" fillId="0" borderId="15" xfId="48" applyNumberFormat="1" applyFont="1" applyFill="1" applyBorder="1" applyAlignment="1">
      <alignment vertical="center"/>
    </xf>
    <xf numFmtId="41" fontId="8" fillId="0" borderId="48" xfId="48" applyNumberFormat="1" applyFont="1" applyBorder="1" applyAlignment="1">
      <alignment vertical="center"/>
    </xf>
    <xf numFmtId="41" fontId="4" fillId="0" borderId="49" xfId="48" applyNumberFormat="1" applyFont="1" applyBorder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5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49" fontId="6" fillId="0" borderId="0" xfId="63" applyNumberFormat="1" applyFont="1" applyBorder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41" fontId="5" fillId="0" borderId="0" xfId="63" applyNumberFormat="1" applyFont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176" fontId="5" fillId="0" borderId="0" xfId="63" applyNumberFormat="1" applyFont="1" applyBorder="1" applyAlignment="1">
      <alignment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/>
    </xf>
    <xf numFmtId="49" fontId="8" fillId="0" borderId="0" xfId="63" applyNumberFormat="1" applyFont="1" applyBorder="1" applyAlignment="1">
      <alignment horizontal="center" vertical="center"/>
      <protection/>
    </xf>
    <xf numFmtId="49" fontId="8" fillId="0" borderId="12" xfId="63" applyNumberFormat="1" applyFont="1" applyBorder="1" applyAlignment="1">
      <alignment horizontal="center" vertical="center"/>
      <protection/>
    </xf>
    <xf numFmtId="49" fontId="8" fillId="0" borderId="11" xfId="63" applyNumberFormat="1" applyFon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12" fillId="0" borderId="0" xfId="63" applyFont="1" applyBorder="1" applyAlignment="1">
      <alignment vertical="center"/>
      <protection/>
    </xf>
    <xf numFmtId="41" fontId="12" fillId="0" borderId="11" xfId="63" applyNumberFormat="1" applyFont="1" applyBorder="1" applyAlignment="1">
      <alignment horizontal="center" vertical="center"/>
      <protection/>
    </xf>
    <xf numFmtId="41" fontId="12" fillId="0" borderId="12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Border="1" applyAlignment="1">
      <alignment vertical="center"/>
      <protection/>
    </xf>
    <xf numFmtId="0" fontId="8" fillId="0" borderId="0" xfId="63" applyFont="1" applyBorder="1" applyAlignment="1" quotePrefix="1">
      <alignment vertical="center"/>
      <protection/>
    </xf>
    <xf numFmtId="41" fontId="12" fillId="0" borderId="0" xfId="63" applyNumberFormat="1" applyFont="1" applyBorder="1" applyAlignment="1">
      <alignment horizontal="center" vertical="center"/>
      <protection/>
    </xf>
    <xf numFmtId="49" fontId="12" fillId="0" borderId="0" xfId="63" applyNumberFormat="1" applyFont="1" applyBorder="1" applyAlignment="1">
      <alignment horizontal="center" vertical="center"/>
      <protection/>
    </xf>
    <xf numFmtId="49" fontId="12" fillId="0" borderId="12" xfId="63" applyNumberFormat="1" applyFont="1" applyBorder="1" applyAlignment="1">
      <alignment horizontal="center" vertical="center"/>
      <protection/>
    </xf>
    <xf numFmtId="49" fontId="12" fillId="0" borderId="11" xfId="63" applyNumberFormat="1" applyFont="1" applyBorder="1" applyAlignment="1">
      <alignment horizontal="center" vertical="center"/>
      <protection/>
    </xf>
    <xf numFmtId="49" fontId="12" fillId="0" borderId="0" xfId="63" applyNumberFormat="1" applyFont="1" applyBorder="1" applyAlignment="1">
      <alignment vertical="center"/>
      <protection/>
    </xf>
    <xf numFmtId="0" fontId="12" fillId="0" borderId="0" xfId="63" applyFont="1" applyBorder="1" applyAlignment="1" quotePrefix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12" fillId="0" borderId="0" xfId="63" applyNumberFormat="1" applyFont="1" applyBorder="1" applyAlignment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49" fontId="8" fillId="0" borderId="13" xfId="63" applyNumberFormat="1" applyFont="1" applyBorder="1" applyAlignment="1">
      <alignment horizontal="center" vertical="center"/>
      <protection/>
    </xf>
    <xf numFmtId="49" fontId="8" fillId="0" borderId="49" xfId="63" applyNumberFormat="1" applyFont="1" applyBorder="1" applyAlignment="1">
      <alignment horizontal="center" vertical="center"/>
      <protection/>
    </xf>
    <xf numFmtId="49" fontId="8" fillId="0" borderId="21" xfId="63" applyNumberFormat="1" applyFont="1" applyBorder="1" applyAlignment="1">
      <alignment horizontal="center" vertical="center"/>
      <protection/>
    </xf>
    <xf numFmtId="0" fontId="8" fillId="0" borderId="13" xfId="63" applyFont="1" applyFill="1" applyBorder="1" applyAlignment="1" quotePrefix="1">
      <alignment vertical="center"/>
      <protection/>
    </xf>
    <xf numFmtId="0" fontId="8" fillId="0" borderId="13" xfId="63" applyFont="1" applyBorder="1" applyAlignment="1" quotePrefix="1">
      <alignment vertical="center"/>
      <protection/>
    </xf>
    <xf numFmtId="0" fontId="8" fillId="0" borderId="13" xfId="63" applyFont="1" applyBorder="1" applyAlignment="1" quotePrefix="1">
      <alignment horizontal="right" vertical="center"/>
      <protection/>
    </xf>
    <xf numFmtId="171" fontId="8" fillId="0" borderId="13" xfId="47" applyNumberFormat="1" applyFont="1" applyFill="1" applyBorder="1" applyAlignment="1">
      <alignment horizontal="right" vertical="center"/>
    </xf>
    <xf numFmtId="0" fontId="8" fillId="0" borderId="13" xfId="63" applyFont="1" applyFill="1" applyBorder="1" applyAlignment="1">
      <alignment horizontal="right" vertical="center"/>
      <protection/>
    </xf>
    <xf numFmtId="0" fontId="8" fillId="0" borderId="49" xfId="63" applyFont="1" applyFill="1" applyBorder="1" applyAlignment="1">
      <alignment horizontal="right" vertical="center"/>
      <protection/>
    </xf>
    <xf numFmtId="49" fontId="12" fillId="0" borderId="50" xfId="0" applyNumberFormat="1" applyFont="1" applyBorder="1" applyAlignment="1">
      <alignment vertical="center"/>
    </xf>
    <xf numFmtId="176" fontId="12" fillId="0" borderId="51" xfId="0" applyNumberFormat="1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49" fontId="12" fillId="0" borderId="51" xfId="0" applyNumberFormat="1" applyFont="1" applyBorder="1" applyAlignment="1">
      <alignment horizontal="center" vertical="center"/>
    </xf>
    <xf numFmtId="178" fontId="12" fillId="0" borderId="51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2" fillId="0" borderId="19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49" fontId="12" fillId="0" borderId="52" xfId="0" applyNumberFormat="1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3" xfId="0" applyFont="1" applyBorder="1" applyAlignment="1">
      <alignment horizontal="right" vertical="center"/>
    </xf>
    <xf numFmtId="49" fontId="12" fillId="0" borderId="53" xfId="0" applyNumberFormat="1" applyFont="1" applyBorder="1" applyAlignment="1">
      <alignment horizontal="center" vertical="center"/>
    </xf>
    <xf numFmtId="178" fontId="12" fillId="0" borderId="53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right" vertical="center"/>
    </xf>
    <xf numFmtId="0" fontId="18" fillId="0" borderId="0" xfId="63" applyFont="1" applyFill="1">
      <alignment/>
      <protection/>
    </xf>
    <xf numFmtId="0" fontId="5" fillId="0" borderId="23" xfId="63" applyFont="1" applyBorder="1" applyAlignment="1" quotePrefix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12" fillId="0" borderId="13" xfId="63" applyFont="1" applyBorder="1" applyAlignment="1">
      <alignment horizontal="left" vertical="top"/>
      <protection/>
    </xf>
    <xf numFmtId="0" fontId="12" fillId="0" borderId="13" xfId="63" applyFont="1" applyBorder="1" applyAlignment="1">
      <alignment horizontal="center" vertical="top"/>
      <protection/>
    </xf>
    <xf numFmtId="49" fontId="12" fillId="0" borderId="13" xfId="63" applyNumberFormat="1" applyFont="1" applyBorder="1" applyAlignment="1">
      <alignment vertical="top"/>
      <protection/>
    </xf>
    <xf numFmtId="49" fontId="12" fillId="0" borderId="13" xfId="63" applyNumberFormat="1" applyFont="1" applyBorder="1" applyAlignment="1">
      <alignment vertical="center"/>
      <protection/>
    </xf>
    <xf numFmtId="0" fontId="12" fillId="0" borderId="13" xfId="63" applyFont="1" applyBorder="1" applyAlignment="1">
      <alignment vertical="center" wrapText="1"/>
      <protection/>
    </xf>
    <xf numFmtId="0" fontId="12" fillId="0" borderId="13" xfId="63" applyFont="1" applyBorder="1" applyAlignment="1">
      <alignment horizontal="left" vertical="center" indent="1"/>
      <protection/>
    </xf>
    <xf numFmtId="0" fontId="12" fillId="0" borderId="13" xfId="63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left" vertical="center" indent="4"/>
      <protection/>
    </xf>
    <xf numFmtId="0" fontId="12" fillId="0" borderId="13" xfId="63" applyFont="1" applyBorder="1" applyAlignment="1">
      <alignment vertical="center"/>
      <protection/>
    </xf>
    <xf numFmtId="0" fontId="12" fillId="0" borderId="13" xfId="63" applyFont="1" applyFill="1" applyBorder="1" applyAlignment="1">
      <alignment horizontal="left" vertical="center" indent="1"/>
      <protection/>
    </xf>
    <xf numFmtId="0" fontId="12" fillId="0" borderId="13" xfId="63" applyFont="1" applyFill="1" applyBorder="1" applyAlignment="1">
      <alignment vertical="center"/>
      <protection/>
    </xf>
    <xf numFmtId="178" fontId="12" fillId="0" borderId="13" xfId="63" applyNumberFormat="1" applyFont="1" applyFill="1" applyBorder="1" applyAlignment="1">
      <alignment vertical="center"/>
      <protection/>
    </xf>
    <xf numFmtId="0" fontId="18" fillId="0" borderId="0" xfId="63" applyFont="1" applyFill="1" applyAlignment="1">
      <alignment vertical="center"/>
      <protection/>
    </xf>
    <xf numFmtId="0" fontId="12" fillId="0" borderId="21" xfId="63" applyFont="1" applyFill="1" applyBorder="1" applyAlignment="1">
      <alignment horizontal="left"/>
      <protection/>
    </xf>
    <xf numFmtId="0" fontId="0" fillId="0" borderId="0" xfId="63">
      <alignment/>
      <protection/>
    </xf>
    <xf numFmtId="49" fontId="8" fillId="0" borderId="10" xfId="63" applyNumberFormat="1" applyFont="1" applyBorder="1" applyAlignment="1">
      <alignment horizontal="center" vertical="center"/>
      <protection/>
    </xf>
    <xf numFmtId="49" fontId="8" fillId="0" borderId="41" xfId="63" applyNumberFormat="1" applyFont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left"/>
      <protection/>
    </xf>
    <xf numFmtId="0" fontId="20" fillId="0" borderId="10" xfId="63" applyFont="1" applyFill="1" applyBorder="1">
      <alignment/>
      <protection/>
    </xf>
    <xf numFmtId="0" fontId="8" fillId="0" borderId="10" xfId="63" applyFont="1" applyBorder="1" applyAlignment="1">
      <alignment vertical="center"/>
      <protection/>
    </xf>
    <xf numFmtId="0" fontId="20" fillId="0" borderId="0" xfId="63" applyFont="1" applyFill="1" applyBorder="1">
      <alignment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12" xfId="63" applyFont="1" applyBorder="1" applyAlignment="1">
      <alignment horizontal="center" vertical="center"/>
      <protection/>
    </xf>
    <xf numFmtId="41" fontId="18" fillId="0" borderId="0" xfId="63" applyNumberFormat="1" applyFont="1" applyFill="1" applyBorder="1">
      <alignment/>
      <protection/>
    </xf>
    <xf numFmtId="0" fontId="8" fillId="0" borderId="0" xfId="63" applyFont="1" applyFill="1" applyBorder="1">
      <alignment/>
      <protection/>
    </xf>
    <xf numFmtId="177" fontId="12" fillId="0" borderId="11" xfId="63" applyNumberFormat="1" applyFont="1" applyBorder="1" applyAlignment="1">
      <alignment horizontal="center" vertical="center"/>
      <protection/>
    </xf>
    <xf numFmtId="177" fontId="12" fillId="0" borderId="12" xfId="63" applyNumberFormat="1" applyFont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left"/>
      <protection/>
    </xf>
    <xf numFmtId="0" fontId="12" fillId="0" borderId="0" xfId="63" applyFont="1" applyFill="1" applyBorder="1">
      <alignment/>
      <protection/>
    </xf>
    <xf numFmtId="41" fontId="12" fillId="0" borderId="11" xfId="44" applyFont="1" applyBorder="1" applyAlignment="1">
      <alignment horizontal="center" vertical="center"/>
    </xf>
    <xf numFmtId="41" fontId="12" fillId="0" borderId="0" xfId="44" applyFont="1" applyBorder="1" applyAlignment="1">
      <alignment horizontal="center" vertical="center"/>
    </xf>
    <xf numFmtId="41" fontId="12" fillId="0" borderId="12" xfId="44" applyFont="1" applyBorder="1" applyAlignment="1">
      <alignment horizontal="center" vertical="center"/>
    </xf>
    <xf numFmtId="0" fontId="18" fillId="0" borderId="0" xfId="63" applyFont="1" applyFill="1" applyBorder="1" applyAlignment="1">
      <alignment vertical="center"/>
      <protection/>
    </xf>
    <xf numFmtId="41" fontId="0" fillId="0" borderId="0" xfId="63" applyNumberFormat="1">
      <alignment/>
      <protection/>
    </xf>
    <xf numFmtId="0" fontId="12" fillId="0" borderId="0" xfId="63" applyFont="1" applyFill="1" applyBorder="1" applyAlignment="1">
      <alignment horizontal="left" indent="1"/>
      <protection/>
    </xf>
    <xf numFmtId="41" fontId="6" fillId="0" borderId="11" xfId="44" applyFont="1" applyBorder="1" applyAlignment="1">
      <alignment horizontal="center" vertical="center"/>
    </xf>
    <xf numFmtId="41" fontId="6" fillId="0" borderId="0" xfId="44" applyFont="1" applyBorder="1" applyAlignment="1">
      <alignment horizontal="center" vertical="center"/>
    </xf>
    <xf numFmtId="41" fontId="6" fillId="0" borderId="12" xfId="44" applyFont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0" fillId="0" borderId="0" xfId="63" applyFill="1" applyBorder="1">
      <alignment/>
      <protection/>
    </xf>
    <xf numFmtId="0" fontId="8" fillId="35" borderId="0" xfId="63" applyFont="1" applyFill="1" applyBorder="1" applyAlignment="1">
      <alignment vertical="center"/>
      <protection/>
    </xf>
    <xf numFmtId="0" fontId="8" fillId="35" borderId="12" xfId="63" applyFont="1" applyFill="1" applyBorder="1" applyAlignment="1">
      <alignment vertical="center"/>
      <protection/>
    </xf>
    <xf numFmtId="0" fontId="12" fillId="0" borderId="12" xfId="63" applyFont="1" applyBorder="1" applyAlignment="1">
      <alignment vertical="center"/>
      <protection/>
    </xf>
    <xf numFmtId="0" fontId="20" fillId="0" borderId="11" xfId="63" applyFont="1" applyFill="1" applyBorder="1" applyAlignment="1" quotePrefix="1">
      <alignment horizontal="left" vertical="center" indent="1"/>
      <protection/>
    </xf>
    <xf numFmtId="0" fontId="16" fillId="0" borderId="0" xfId="63" applyFont="1" applyBorder="1" applyAlignment="1">
      <alignment/>
      <protection/>
    </xf>
    <xf numFmtId="0" fontId="16" fillId="0" borderId="12" xfId="63" applyFont="1" applyBorder="1" applyAlignment="1">
      <alignment/>
      <protection/>
    </xf>
    <xf numFmtId="0" fontId="12" fillId="0" borderId="0" xfId="63" applyFont="1" applyBorder="1" applyAlignment="1">
      <alignment/>
      <protection/>
    </xf>
    <xf numFmtId="0" fontId="0" fillId="0" borderId="0" xfId="63" applyAlignment="1">
      <alignment/>
      <protection/>
    </xf>
    <xf numFmtId="0" fontId="12" fillId="0" borderId="11" xfId="63" applyNumberFormat="1" applyFont="1" applyBorder="1" applyAlignment="1">
      <alignment horizontal="center" vertical="center"/>
      <protection/>
    </xf>
    <xf numFmtId="0" fontId="6" fillId="0" borderId="11" xfId="63" applyFont="1" applyBorder="1" applyAlignment="1">
      <alignment vertical="center"/>
      <protection/>
    </xf>
    <xf numFmtId="0" fontId="12" fillId="0" borderId="0" xfId="63" applyNumberFormat="1" applyFont="1" applyBorder="1" applyAlignment="1">
      <alignment horizontal="center" vertical="center"/>
      <protection/>
    </xf>
    <xf numFmtId="0" fontId="12" fillId="0" borderId="45" xfId="63" applyFont="1" applyBorder="1" applyAlignment="1">
      <alignment horizontal="center" vertical="center"/>
      <protection/>
    </xf>
    <xf numFmtId="0" fontId="12" fillId="0" borderId="54" xfId="63" applyFont="1" applyBorder="1" applyAlignment="1">
      <alignment horizontal="center" vertical="center"/>
      <protection/>
    </xf>
    <xf numFmtId="0" fontId="12" fillId="35" borderId="0" xfId="63" applyFont="1" applyFill="1" applyBorder="1" applyAlignment="1">
      <alignment horizontal="left" vertical="center" indent="1"/>
      <protection/>
    </xf>
    <xf numFmtId="0" fontId="12" fillId="0" borderId="55" xfId="0" applyFont="1" applyBorder="1" applyAlignment="1">
      <alignment vertical="center"/>
    </xf>
    <xf numFmtId="176" fontId="12" fillId="0" borderId="0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8" fillId="0" borderId="0" xfId="0" applyFont="1" applyFill="1" applyAlignment="1">
      <alignment/>
    </xf>
    <xf numFmtId="176" fontId="12" fillId="0" borderId="11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11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 quotePrefix="1">
      <alignment horizontal="left" vertical="center" indent="1"/>
    </xf>
    <xf numFmtId="0" fontId="0" fillId="0" borderId="10" xfId="0" applyBorder="1" applyAlignment="1">
      <alignment/>
    </xf>
    <xf numFmtId="176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 quotePrefix="1">
      <alignment horizontal="center" vertical="center" wrapText="1"/>
    </xf>
    <xf numFmtId="0" fontId="5" fillId="0" borderId="56" xfId="63" applyFont="1" applyBorder="1" applyAlignment="1">
      <alignment horizontal="center" vertical="center" wrapText="1"/>
      <protection/>
    </xf>
    <xf numFmtId="0" fontId="3" fillId="0" borderId="57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6" fillId="0" borderId="59" xfId="0" applyFont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4" fontId="5" fillId="0" borderId="61" xfId="0" applyNumberFormat="1" applyFont="1" applyFill="1" applyBorder="1" applyAlignment="1" quotePrefix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8" xfId="0" applyFont="1" applyBorder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horizontal="left" vertical="center" indent="1"/>
    </xf>
    <xf numFmtId="0" fontId="12" fillId="0" borderId="71" xfId="0" applyFont="1" applyBorder="1" applyAlignment="1">
      <alignment vertical="center"/>
    </xf>
    <xf numFmtId="49" fontId="8" fillId="0" borderId="56" xfId="63" applyNumberFormat="1" applyFont="1" applyBorder="1" applyAlignment="1">
      <alignment horizontal="center" vertical="center"/>
      <protection/>
    </xf>
    <xf numFmtId="49" fontId="12" fillId="0" borderId="56" xfId="63" applyNumberFormat="1" applyFont="1" applyBorder="1" applyAlignment="1">
      <alignment horizontal="center" vertical="center"/>
      <protection/>
    </xf>
    <xf numFmtId="49" fontId="8" fillId="0" borderId="70" xfId="63" applyNumberFormat="1" applyFont="1" applyBorder="1" applyAlignment="1">
      <alignment horizontal="center" vertical="center"/>
      <protection/>
    </xf>
    <xf numFmtId="49" fontId="12" fillId="0" borderId="72" xfId="0" applyNumberFormat="1" applyFont="1" applyBorder="1" applyAlignment="1">
      <alignment horizontal="right" vertical="center"/>
    </xf>
    <xf numFmtId="49" fontId="12" fillId="0" borderId="73" xfId="0" applyNumberFormat="1" applyFont="1" applyBorder="1" applyAlignment="1">
      <alignment horizontal="right" vertical="center"/>
    </xf>
    <xf numFmtId="49" fontId="12" fillId="0" borderId="74" xfId="0" applyNumberFormat="1" applyFont="1" applyBorder="1" applyAlignment="1">
      <alignment horizontal="right" vertical="center"/>
    </xf>
    <xf numFmtId="49" fontId="12" fillId="0" borderId="56" xfId="0" applyNumberFormat="1" applyFont="1" applyBorder="1" applyAlignment="1">
      <alignment horizontal="right" vertical="center"/>
    </xf>
    <xf numFmtId="41" fontId="12" fillId="0" borderId="66" xfId="0" applyNumberFormat="1" applyFont="1" applyBorder="1" applyAlignment="1">
      <alignment horizontal="center" vertical="center"/>
    </xf>
    <xf numFmtId="0" fontId="12" fillId="0" borderId="56" xfId="0" applyFont="1" applyBorder="1" applyAlignment="1" quotePrefix="1">
      <alignment vertical="center"/>
    </xf>
    <xf numFmtId="0" fontId="12" fillId="0" borderId="66" xfId="0" applyFont="1" applyBorder="1" applyAlignment="1" quotePrefix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8" xfId="0" applyFont="1" applyBorder="1" applyAlignment="1" quotePrefix="1">
      <alignment horizontal="center" vertical="center"/>
    </xf>
    <xf numFmtId="0" fontId="12" fillId="0" borderId="75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76" xfId="0" applyFont="1" applyBorder="1" applyAlignment="1" quotePrefix="1">
      <alignment horizontal="center" vertical="center"/>
    </xf>
    <xf numFmtId="0" fontId="12" fillId="0" borderId="56" xfId="0" applyFont="1" applyBorder="1" applyAlignment="1" quotePrefix="1">
      <alignment horizontal="right" vertical="center"/>
    </xf>
    <xf numFmtId="0" fontId="12" fillId="0" borderId="56" xfId="0" applyFont="1" applyBorder="1" applyAlignment="1">
      <alignment horizontal="right" vertical="center"/>
    </xf>
    <xf numFmtId="0" fontId="12" fillId="0" borderId="67" xfId="0" applyFont="1" applyBorder="1" applyAlignment="1">
      <alignment horizontal="center" vertical="center"/>
    </xf>
    <xf numFmtId="49" fontId="12" fillId="0" borderId="68" xfId="0" applyNumberFormat="1" applyFont="1" applyBorder="1" applyAlignment="1">
      <alignment vertical="center"/>
    </xf>
    <xf numFmtId="49" fontId="12" fillId="0" borderId="68" xfId="0" applyNumberFormat="1" applyFont="1" applyBorder="1" applyAlignment="1">
      <alignment horizontal="right" vertical="center"/>
    </xf>
    <xf numFmtId="0" fontId="19" fillId="0" borderId="68" xfId="0" applyFont="1" applyBorder="1" applyAlignment="1">
      <alignment vertical="center"/>
    </xf>
    <xf numFmtId="0" fontId="12" fillId="0" borderId="70" xfId="63" applyFont="1" applyBorder="1" applyAlignment="1">
      <alignment horizontal="left" vertical="center" indent="1"/>
      <protection/>
    </xf>
    <xf numFmtId="0" fontId="12" fillId="0" borderId="71" xfId="63" applyFont="1" applyBorder="1" applyAlignment="1">
      <alignment horizontal="left" vertical="center" indent="4"/>
      <protection/>
    </xf>
    <xf numFmtId="0" fontId="12" fillId="0" borderId="71" xfId="63" applyFont="1" applyBorder="1" applyAlignment="1">
      <alignment vertical="center"/>
      <protection/>
    </xf>
    <xf numFmtId="0" fontId="8" fillId="0" borderId="57" xfId="63" applyFont="1" applyFill="1" applyBorder="1" applyAlignment="1">
      <alignment/>
      <protection/>
    </xf>
    <xf numFmtId="0" fontId="8" fillId="0" borderId="56" xfId="63" applyFont="1" applyFill="1" applyBorder="1" applyAlignment="1">
      <alignment/>
      <protection/>
    </xf>
    <xf numFmtId="41" fontId="8" fillId="0" borderId="77" xfId="63" applyNumberFormat="1" applyFont="1" applyBorder="1" applyAlignment="1">
      <alignment vertical="center"/>
      <protection/>
    </xf>
    <xf numFmtId="41" fontId="12" fillId="0" borderId="77" xfId="63" applyNumberFormat="1" applyFont="1" applyBorder="1" applyAlignment="1">
      <alignment vertical="center"/>
      <protection/>
    </xf>
    <xf numFmtId="0" fontId="12" fillId="0" borderId="56" xfId="63" applyFont="1" applyFill="1" applyBorder="1" applyAlignment="1">
      <alignment/>
      <protection/>
    </xf>
    <xf numFmtId="0" fontId="12" fillId="0" borderId="56" xfId="63" applyFont="1" applyFill="1" applyBorder="1" applyAlignment="1">
      <alignment horizontal="left"/>
      <protection/>
    </xf>
    <xf numFmtId="0" fontId="8" fillId="0" borderId="56" xfId="63" applyFont="1" applyFill="1" applyBorder="1" applyAlignment="1">
      <alignment horizontal="center" vertical="center"/>
      <protection/>
    </xf>
    <xf numFmtId="0" fontId="12" fillId="0" borderId="56" xfId="63" applyFont="1" applyBorder="1" applyAlignment="1">
      <alignment vertical="center"/>
      <protection/>
    </xf>
    <xf numFmtId="0" fontId="16" fillId="0" borderId="56" xfId="63" applyFont="1" applyBorder="1" applyAlignment="1">
      <alignment/>
      <protection/>
    </xf>
    <xf numFmtId="0" fontId="12" fillId="0" borderId="6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8" fillId="0" borderId="66" xfId="0" applyFont="1" applyFill="1" applyBorder="1" applyAlignment="1">
      <alignment/>
    </xf>
    <xf numFmtId="0" fontId="12" fillId="0" borderId="67" xfId="0" applyFont="1" applyBorder="1" applyAlignment="1" quotePrefix="1">
      <alignment horizontal="center" vertical="center"/>
    </xf>
    <xf numFmtId="0" fontId="12" fillId="0" borderId="68" xfId="0" applyFont="1" applyBorder="1" applyAlignment="1" quotePrefix="1">
      <alignment horizontal="center" vertical="center"/>
    </xf>
    <xf numFmtId="0" fontId="12" fillId="0" borderId="78" xfId="0" applyFont="1" applyBorder="1" applyAlignment="1">
      <alignment vertical="center"/>
    </xf>
    <xf numFmtId="49" fontId="12" fillId="0" borderId="79" xfId="0" applyNumberFormat="1" applyFont="1" applyBorder="1" applyAlignment="1">
      <alignment horizontal="center" vertical="center"/>
    </xf>
    <xf numFmtId="49" fontId="12" fillId="0" borderId="80" xfId="0" applyNumberFormat="1" applyFont="1" applyFill="1" applyBorder="1" applyAlignment="1">
      <alignment horizontal="center" vertical="center"/>
    </xf>
    <xf numFmtId="0" fontId="12" fillId="0" borderId="80" xfId="0" applyFont="1" applyBorder="1" applyAlignment="1">
      <alignment vertical="center" wrapText="1"/>
    </xf>
    <xf numFmtId="0" fontId="12" fillId="0" borderId="81" xfId="0" applyFont="1" applyBorder="1" applyAlignment="1">
      <alignment horizontal="left" vertical="center"/>
    </xf>
    <xf numFmtId="9" fontId="12" fillId="0" borderId="81" xfId="0" applyNumberFormat="1" applyFont="1" applyBorder="1" applyAlignment="1">
      <alignment horizontal="center" vertical="center"/>
    </xf>
    <xf numFmtId="41" fontId="12" fillId="0" borderId="8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35" borderId="0" xfId="63" applyFont="1" applyFill="1" applyBorder="1" applyAlignment="1">
      <alignment horizontal="center" vertical="center"/>
      <protection/>
    </xf>
    <xf numFmtId="0" fontId="12" fillId="0" borderId="49" xfId="63" applyFont="1" applyBorder="1" applyAlignment="1">
      <alignment horizontal="center" vertical="center"/>
      <protection/>
    </xf>
    <xf numFmtId="0" fontId="8" fillId="0" borderId="0" xfId="0" applyFont="1" applyAlignment="1" quotePrefix="1">
      <alignment horizontal="left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63" applyBorder="1">
      <alignment/>
      <protection/>
    </xf>
    <xf numFmtId="0" fontId="0" fillId="0" borderId="0" xfId="0" applyBorder="1" applyAlignment="1">
      <alignment/>
    </xf>
    <xf numFmtId="41" fontId="0" fillId="0" borderId="0" xfId="63" applyNumberFormat="1" applyBorder="1">
      <alignment/>
      <protection/>
    </xf>
    <xf numFmtId="0" fontId="0" fillId="0" borderId="0" xfId="63" applyBorder="1" applyAlignment="1">
      <alignment/>
      <protection/>
    </xf>
    <xf numFmtId="0" fontId="12" fillId="0" borderId="49" xfId="63" applyFont="1" applyBorder="1" applyAlignment="1">
      <alignment horizontal="left" vertical="center" indent="1"/>
      <protection/>
    </xf>
    <xf numFmtId="14" fontId="12" fillId="0" borderId="21" xfId="63" applyNumberFormat="1" applyFont="1" applyFill="1" applyBorder="1" applyAlignment="1">
      <alignment/>
      <protection/>
    </xf>
    <xf numFmtId="0" fontId="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35" borderId="0" xfId="63" applyFont="1" applyFill="1" applyBorder="1" applyAlignment="1">
      <alignment horizontal="center" vertical="center"/>
      <protection/>
    </xf>
    <xf numFmtId="176" fontId="6" fillId="0" borderId="0" xfId="0" applyNumberFormat="1" applyFont="1" applyAlignment="1">
      <alignment vertical="center"/>
    </xf>
    <xf numFmtId="41" fontId="12" fillId="0" borderId="11" xfId="63" applyNumberFormat="1" applyFont="1" applyBorder="1" applyAlignment="1">
      <alignment vertical="center"/>
      <protection/>
    </xf>
    <xf numFmtId="41" fontId="12" fillId="0" borderId="12" xfId="63" applyNumberFormat="1" applyFont="1" applyBorder="1" applyAlignment="1">
      <alignment vertical="center"/>
      <protection/>
    </xf>
    <xf numFmtId="9" fontId="12" fillId="0" borderId="21" xfId="63" applyNumberFormat="1" applyFont="1" applyBorder="1" applyAlignment="1">
      <alignment horizontal="center" vertical="center"/>
      <protection/>
    </xf>
    <xf numFmtId="41" fontId="12" fillId="0" borderId="82" xfId="63" applyNumberFormat="1" applyFont="1" applyBorder="1" applyAlignment="1">
      <alignment horizontal="center" vertical="center"/>
      <protection/>
    </xf>
    <xf numFmtId="41" fontId="8" fillId="0" borderId="11" xfId="63" applyNumberFormat="1" applyFont="1" applyBorder="1" applyAlignment="1">
      <alignment vertical="center"/>
      <protection/>
    </xf>
    <xf numFmtId="41" fontId="8" fillId="0" borderId="12" xfId="63" applyNumberFormat="1" applyFont="1" applyBorder="1" applyAlignment="1">
      <alignment vertical="center"/>
      <protection/>
    </xf>
    <xf numFmtId="0" fontId="12" fillId="0" borderId="0" xfId="0" applyFont="1" applyFill="1" applyBorder="1" applyAlignment="1">
      <alignment/>
    </xf>
    <xf numFmtId="0" fontId="12" fillId="0" borderId="0" xfId="63" applyFont="1" applyFill="1" applyBorder="1" applyAlignment="1" quotePrefix="1">
      <alignment vertical="center"/>
      <protection/>
    </xf>
    <xf numFmtId="0" fontId="12" fillId="0" borderId="0" xfId="63" applyFont="1" applyFill="1" applyBorder="1" applyAlignment="1" quotePrefix="1">
      <alignment/>
      <protection/>
    </xf>
    <xf numFmtId="0" fontId="5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 indent="4"/>
    </xf>
    <xf numFmtId="0" fontId="6" fillId="0" borderId="0" xfId="0" applyFont="1" applyBorder="1" applyAlignment="1">
      <alignment horizontal="left" vertical="center" indent="4"/>
    </xf>
    <xf numFmtId="0" fontId="4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83" xfId="0" applyNumberFormat="1" applyFont="1" applyBorder="1" applyAlignment="1">
      <alignment horizontal="center" vertical="center"/>
    </xf>
    <xf numFmtId="188" fontId="5" fillId="0" borderId="84" xfId="43" applyNumberFormat="1" applyFont="1" applyBorder="1" applyAlignment="1">
      <alignment horizontal="center" vertical="center"/>
    </xf>
    <xf numFmtId="41" fontId="6" fillId="0" borderId="46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188" fontId="6" fillId="0" borderId="37" xfId="0" applyNumberFormat="1" applyFont="1" applyBorder="1" applyAlignment="1">
      <alignment vertical="center"/>
    </xf>
    <xf numFmtId="187" fontId="6" fillId="0" borderId="84" xfId="43" applyNumberFormat="1" applyFont="1" applyBorder="1" applyAlignment="1">
      <alignment horizontal="center" vertical="center"/>
    </xf>
    <xf numFmtId="188" fontId="6" fillId="0" borderId="84" xfId="43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188" fontId="5" fillId="0" borderId="85" xfId="0" applyNumberFormat="1" applyFont="1" applyBorder="1" applyAlignment="1">
      <alignment vertical="center"/>
    </xf>
    <xf numFmtId="188" fontId="5" fillId="0" borderId="37" xfId="0" applyNumberFormat="1" applyFont="1" applyBorder="1" applyAlignment="1">
      <alignment vertical="center"/>
    </xf>
    <xf numFmtId="188" fontId="5" fillId="0" borderId="42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center" vertical="center"/>
    </xf>
    <xf numFmtId="188" fontId="5" fillId="0" borderId="84" xfId="0" applyNumberFormat="1" applyFont="1" applyBorder="1" applyAlignment="1">
      <alignment vertical="center"/>
    </xf>
    <xf numFmtId="188" fontId="6" fillId="0" borderId="84" xfId="0" applyNumberFormat="1" applyFont="1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41" fontId="8" fillId="0" borderId="11" xfId="63" applyNumberFormat="1" applyFont="1" applyBorder="1" applyAlignment="1">
      <alignment horizontal="center" vertical="center"/>
      <protection/>
    </xf>
    <xf numFmtId="41" fontId="8" fillId="0" borderId="0" xfId="63" applyNumberFormat="1" applyFont="1" applyBorder="1" applyAlignment="1">
      <alignment horizontal="center" vertical="center"/>
      <protection/>
    </xf>
    <xf numFmtId="41" fontId="8" fillId="0" borderId="87" xfId="63" applyNumberFormat="1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 vertical="center" wrapText="1"/>
    </xf>
    <xf numFmtId="0" fontId="5" fillId="33" borderId="71" xfId="63" applyFont="1" applyFill="1" applyBorder="1" applyAlignment="1">
      <alignment horizontal="center" vertical="center"/>
      <protection/>
    </xf>
    <xf numFmtId="188" fontId="8" fillId="0" borderId="77" xfId="63" applyNumberFormat="1" applyFont="1" applyBorder="1" applyAlignment="1">
      <alignment vertical="center"/>
      <protection/>
    </xf>
    <xf numFmtId="188" fontId="12" fillId="0" borderId="77" xfId="63" applyNumberFormat="1" applyFont="1" applyBorder="1" applyAlignment="1">
      <alignment vertical="center"/>
      <protection/>
    </xf>
    <xf numFmtId="0" fontId="59" fillId="0" borderId="0" xfId="0" applyFont="1" applyAlignment="1">
      <alignment vertical="center"/>
    </xf>
    <xf numFmtId="41" fontId="59" fillId="0" borderId="0" xfId="0" applyNumberFormat="1" applyFont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188" fontId="8" fillId="0" borderId="66" xfId="63" applyNumberFormat="1" applyFont="1" applyBorder="1" applyAlignment="1">
      <alignment vertical="center"/>
      <protection/>
    </xf>
    <xf numFmtId="188" fontId="12" fillId="0" borderId="66" xfId="63" applyNumberFormat="1" applyFont="1" applyBorder="1" applyAlignment="1">
      <alignment vertical="center"/>
      <protection/>
    </xf>
    <xf numFmtId="41" fontId="8" fillId="0" borderId="66" xfId="63" applyNumberFormat="1" applyFont="1" applyBorder="1" applyAlignment="1">
      <alignment vertical="center"/>
      <protection/>
    </xf>
    <xf numFmtId="41" fontId="12" fillId="0" borderId="88" xfId="63" applyNumberFormat="1" applyFont="1" applyBorder="1" applyAlignment="1">
      <alignment horizontal="center" vertical="center"/>
      <protection/>
    </xf>
    <xf numFmtId="41" fontId="0" fillId="0" borderId="0" xfId="0" applyNumberFormat="1" applyAlignment="1">
      <alignment/>
    </xf>
    <xf numFmtId="41" fontId="18" fillId="0" borderId="0" xfId="0" applyNumberFormat="1" applyFont="1" applyFill="1" applyAlignment="1">
      <alignment/>
    </xf>
    <xf numFmtId="41" fontId="8" fillId="0" borderId="10" xfId="63" applyNumberFormat="1" applyFont="1" applyBorder="1" applyAlignment="1">
      <alignment horizontal="center" vertical="center"/>
      <protection/>
    </xf>
    <xf numFmtId="41" fontId="8" fillId="0" borderId="12" xfId="63" applyNumberFormat="1" applyFont="1" applyBorder="1" applyAlignment="1">
      <alignment horizontal="center" vertical="center"/>
      <protection/>
    </xf>
    <xf numFmtId="188" fontId="8" fillId="0" borderId="89" xfId="63" applyNumberFormat="1" applyFont="1" applyBorder="1" applyAlignment="1">
      <alignment vertical="center"/>
      <protection/>
    </xf>
    <xf numFmtId="188" fontId="8" fillId="0" borderId="90" xfId="63" applyNumberFormat="1" applyFont="1" applyBorder="1" applyAlignment="1">
      <alignment vertical="center"/>
      <protection/>
    </xf>
    <xf numFmtId="0" fontId="5" fillId="33" borderId="23" xfId="63" applyFont="1" applyFill="1" applyBorder="1" applyAlignment="1">
      <alignment horizontal="center" vertical="center"/>
      <protection/>
    </xf>
    <xf numFmtId="41" fontId="12" fillId="0" borderId="45" xfId="63" applyNumberFormat="1" applyFont="1" applyBorder="1" applyAlignment="1">
      <alignment horizontal="center" vertical="center"/>
      <protection/>
    </xf>
    <xf numFmtId="41" fontId="12" fillId="0" borderId="17" xfId="63" applyNumberFormat="1" applyFont="1" applyBorder="1" applyAlignment="1">
      <alignment horizontal="center" vertical="center"/>
      <protection/>
    </xf>
    <xf numFmtId="41" fontId="12" fillId="0" borderId="54" xfId="63" applyNumberFormat="1" applyFont="1" applyBorder="1" applyAlignment="1">
      <alignment horizontal="center" vertical="center"/>
      <protection/>
    </xf>
    <xf numFmtId="49" fontId="6" fillId="0" borderId="5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8" fillId="0" borderId="0" xfId="63" applyNumberFormat="1" applyFont="1" applyFill="1" applyBorder="1" applyAlignment="1">
      <alignment horizontal="left"/>
      <protection/>
    </xf>
    <xf numFmtId="188" fontId="12" fillId="35" borderId="77" xfId="63" applyNumberFormat="1" applyFont="1" applyFill="1" applyBorder="1" applyAlignment="1">
      <alignment horizontal="center" vertical="center"/>
      <protection/>
    </xf>
    <xf numFmtId="41" fontId="8" fillId="0" borderId="0" xfId="63" applyNumberFormat="1" applyFont="1" applyBorder="1" applyAlignment="1">
      <alignment vertical="center"/>
      <protection/>
    </xf>
    <xf numFmtId="0" fontId="6" fillId="0" borderId="6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7" xfId="63" applyFont="1" applyBorder="1" applyAlignment="1">
      <alignment horizontal="left" vertical="center" indent="1"/>
      <protection/>
    </xf>
    <xf numFmtId="0" fontId="12" fillId="0" borderId="17" xfId="63" applyFont="1" applyBorder="1" applyAlignment="1">
      <alignment vertical="center"/>
      <protection/>
    </xf>
    <xf numFmtId="0" fontId="12" fillId="0" borderId="13" xfId="63" applyFont="1" applyFill="1" applyBorder="1" applyAlignment="1">
      <alignment horizontal="left" indent="1"/>
      <protection/>
    </xf>
    <xf numFmtId="0" fontId="8" fillId="35" borderId="71" xfId="63" applyFont="1" applyFill="1" applyBorder="1" applyAlignment="1">
      <alignment horizontal="center" vertical="center"/>
      <protection/>
    </xf>
    <xf numFmtId="171" fontId="8" fillId="0" borderId="18" xfId="48" applyNumberFormat="1" applyFont="1" applyBorder="1" applyAlignment="1">
      <alignment vertical="center"/>
    </xf>
    <xf numFmtId="41" fontId="12" fillId="0" borderId="16" xfId="48" applyNumberFormat="1" applyFont="1" applyBorder="1" applyAlignment="1">
      <alignment vertical="center"/>
    </xf>
    <xf numFmtId="41" fontId="8" fillId="0" borderId="18" xfId="48" applyNumberFormat="1" applyFont="1" applyBorder="1" applyAlignment="1">
      <alignment vertical="center"/>
    </xf>
    <xf numFmtId="41" fontId="12" fillId="0" borderId="81" xfId="48" applyNumberFormat="1" applyFont="1" applyBorder="1" applyAlignment="1">
      <alignment vertical="center"/>
    </xf>
    <xf numFmtId="41" fontId="12" fillId="0" borderId="16" xfId="48" applyNumberFormat="1" applyFont="1" applyFill="1" applyBorder="1" applyAlignment="1">
      <alignment vertical="center"/>
    </xf>
    <xf numFmtId="41" fontId="8" fillId="0" borderId="16" xfId="48" applyNumberFormat="1" applyFont="1" applyBorder="1" applyAlignment="1">
      <alignment vertical="center"/>
    </xf>
    <xf numFmtId="41" fontId="8" fillId="0" borderId="16" xfId="48" applyNumberFormat="1" applyFont="1" applyFill="1" applyBorder="1" applyAlignment="1">
      <alignment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3" fontId="8" fillId="0" borderId="91" xfId="48" applyNumberFormat="1" applyFont="1" applyBorder="1" applyAlignment="1">
      <alignment horizontal="center" vertical="center"/>
    </xf>
    <xf numFmtId="188" fontId="12" fillId="0" borderId="92" xfId="48" applyNumberFormat="1" applyFont="1" applyBorder="1" applyAlignment="1">
      <alignment horizontal="center" vertical="center"/>
    </xf>
    <xf numFmtId="41" fontId="8" fillId="0" borderId="91" xfId="48" applyNumberFormat="1" applyFont="1" applyBorder="1" applyAlignment="1">
      <alignment horizontal="center" vertical="center"/>
    </xf>
    <xf numFmtId="188" fontId="12" fillId="0" borderId="93" xfId="48" applyNumberFormat="1" applyFont="1" applyBorder="1" applyAlignment="1">
      <alignment horizontal="center" vertical="center"/>
    </xf>
    <xf numFmtId="41" fontId="12" fillId="0" borderId="92" xfId="48" applyNumberFormat="1" applyFont="1" applyBorder="1" applyAlignment="1">
      <alignment horizontal="center" vertical="center"/>
    </xf>
    <xf numFmtId="41" fontId="12" fillId="0" borderId="92" xfId="48" applyNumberFormat="1" applyFont="1" applyFill="1" applyBorder="1" applyAlignment="1">
      <alignment horizontal="center" vertical="center"/>
    </xf>
    <xf numFmtId="171" fontId="12" fillId="0" borderId="94" xfId="42" applyNumberFormat="1" applyFont="1" applyBorder="1" applyAlignment="1">
      <alignment horizontal="center" vertical="center"/>
    </xf>
    <xf numFmtId="171" fontId="12" fillId="0" borderId="66" xfId="42" applyNumberFormat="1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6" fillId="0" borderId="75" xfId="0" applyFont="1" applyBorder="1" applyAlignment="1">
      <alignment horizontal="center" vertical="center"/>
    </xf>
    <xf numFmtId="171" fontId="12" fillId="0" borderId="76" xfId="42" applyNumberFormat="1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8" fontId="8" fillId="0" borderId="93" xfId="48" applyNumberFormat="1" applyFont="1" applyBorder="1" applyAlignment="1">
      <alignment horizontal="center" vertical="center"/>
    </xf>
    <xf numFmtId="188" fontId="8" fillId="0" borderId="92" xfId="48" applyNumberFormat="1" applyFont="1" applyBorder="1" applyAlignment="1">
      <alignment horizontal="center" vertical="center"/>
    </xf>
    <xf numFmtId="14" fontId="5" fillId="34" borderId="71" xfId="0" applyNumberFormat="1" applyFont="1" applyFill="1" applyBorder="1" applyAlignment="1" quotePrefix="1">
      <alignment horizontal="center" vertical="center"/>
    </xf>
    <xf numFmtId="14" fontId="5" fillId="34" borderId="23" xfId="0" applyNumberFormat="1" applyFont="1" applyFill="1" applyBorder="1" applyAlignment="1" quotePrefix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/>
    </xf>
    <xf numFmtId="9" fontId="12" fillId="0" borderId="47" xfId="0" applyNumberFormat="1" applyFont="1" applyFill="1" applyBorder="1" applyAlignment="1">
      <alignment horizontal="center" vertical="center"/>
    </xf>
    <xf numFmtId="41" fontId="8" fillId="0" borderId="46" xfId="48" applyNumberFormat="1" applyFont="1" applyFill="1" applyBorder="1" applyAlignment="1">
      <alignment vertical="center"/>
    </xf>
    <xf numFmtId="41" fontId="8" fillId="0" borderId="47" xfId="48" applyNumberFormat="1" applyFont="1" applyFill="1" applyBorder="1" applyAlignment="1">
      <alignment vertical="center"/>
    </xf>
    <xf numFmtId="41" fontId="8" fillId="0" borderId="61" xfId="48" applyNumberFormat="1" applyFont="1" applyFill="1" applyBorder="1" applyAlignment="1">
      <alignment horizontal="center" vertical="center"/>
    </xf>
    <xf numFmtId="188" fontId="8" fillId="0" borderId="95" xfId="48" applyNumberFormat="1" applyFont="1" applyBorder="1" applyAlignment="1">
      <alignment horizontal="center" vertical="center"/>
    </xf>
    <xf numFmtId="41" fontId="8" fillId="0" borderId="40" xfId="63" applyNumberFormat="1" applyFont="1" applyBorder="1" applyAlignment="1">
      <alignment vertical="center"/>
      <protection/>
    </xf>
    <xf numFmtId="41" fontId="8" fillId="0" borderId="10" xfId="63" applyNumberFormat="1" applyFont="1" applyBorder="1" applyAlignment="1">
      <alignment vertical="center"/>
      <protection/>
    </xf>
    <xf numFmtId="41" fontId="8" fillId="0" borderId="76" xfId="63" applyNumberFormat="1" applyFont="1" applyBorder="1" applyAlignment="1">
      <alignment vertical="center"/>
      <protection/>
    </xf>
    <xf numFmtId="41" fontId="8" fillId="0" borderId="45" xfId="63" applyNumberFormat="1" applyFont="1" applyBorder="1" applyAlignment="1">
      <alignment vertical="center"/>
      <protection/>
    </xf>
    <xf numFmtId="41" fontId="8" fillId="0" borderId="17" xfId="63" applyNumberFormat="1" applyFont="1" applyBorder="1" applyAlignment="1">
      <alignment vertical="center"/>
      <protection/>
    </xf>
    <xf numFmtId="41" fontId="8" fillId="0" borderId="75" xfId="63" applyNumberFormat="1" applyFont="1" applyBorder="1" applyAlignment="1">
      <alignment vertical="center"/>
      <protection/>
    </xf>
    <xf numFmtId="41" fontId="8" fillId="0" borderId="41" xfId="63" applyNumberFormat="1" applyFont="1" applyBorder="1" applyAlignment="1">
      <alignment vertical="center"/>
      <protection/>
    </xf>
    <xf numFmtId="41" fontId="8" fillId="0" borderId="54" xfId="63" applyNumberFormat="1" applyFont="1" applyBorder="1" applyAlignment="1">
      <alignment vertical="center"/>
      <protection/>
    </xf>
    <xf numFmtId="188" fontId="12" fillId="0" borderId="86" xfId="63" applyNumberFormat="1" applyFont="1" applyBorder="1" applyAlignment="1">
      <alignment vertical="center"/>
      <protection/>
    </xf>
    <xf numFmtId="0" fontId="21" fillId="0" borderId="75" xfId="63" applyFont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1" fontId="12" fillId="0" borderId="96" xfId="63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188" fontId="3" fillId="0" borderId="37" xfId="0" applyNumberFormat="1" applyFont="1" applyBorder="1" applyAlignment="1">
      <alignment vertical="center"/>
    </xf>
    <xf numFmtId="0" fontId="5" fillId="0" borderId="16" xfId="0" applyFont="1" applyBorder="1" applyAlignment="1" quotePrefix="1">
      <alignment horizontal="left" vertical="center"/>
    </xf>
    <xf numFmtId="0" fontId="12" fillId="0" borderId="19" xfId="63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49" fontId="12" fillId="0" borderId="0" xfId="63" applyNumberFormat="1" applyFont="1" applyBorder="1" applyAlignment="1" quotePrefix="1">
      <alignment horizontal="left" vertical="center"/>
      <protection/>
    </xf>
    <xf numFmtId="0" fontId="12" fillId="0" borderId="11" xfId="63" applyFont="1" applyBorder="1" applyAlignment="1" quotePrefix="1">
      <alignment horizontal="left" vertical="center" indent="1"/>
      <protection/>
    </xf>
    <xf numFmtId="0" fontId="12" fillId="0" borderId="11" xfId="63" applyFont="1" applyFill="1" applyBorder="1" applyAlignment="1" quotePrefix="1">
      <alignment vertical="center"/>
      <protection/>
    </xf>
    <xf numFmtId="49" fontId="12" fillId="0" borderId="0" xfId="63" applyNumberFormat="1" applyFont="1" applyFill="1" applyBorder="1" applyAlignment="1">
      <alignment vertical="center"/>
      <protection/>
    </xf>
    <xf numFmtId="0" fontId="12" fillId="0" borderId="11" xfId="63" applyFont="1" applyFill="1" applyBorder="1" applyAlignment="1" quotePrefix="1">
      <alignment/>
      <protection/>
    </xf>
    <xf numFmtId="0" fontId="20" fillId="0" borderId="0" xfId="63" applyFont="1" applyFill="1" applyBorder="1" applyAlignment="1">
      <alignment/>
      <protection/>
    </xf>
    <xf numFmtId="0" fontId="20" fillId="0" borderId="0" xfId="63" applyFont="1" applyFill="1" applyBorder="1" applyAlignment="1">
      <alignment vertical="center"/>
      <protection/>
    </xf>
    <xf numFmtId="188" fontId="6" fillId="0" borderId="77" xfId="63" applyNumberFormat="1" applyFont="1" applyBorder="1" applyAlignment="1">
      <alignment vertical="center"/>
      <protection/>
    </xf>
    <xf numFmtId="0" fontId="12" fillId="0" borderId="0" xfId="63" applyFont="1" applyBorder="1" applyAlignment="1" quotePrefix="1">
      <alignment horizontal="left" vertical="center" indent="1"/>
      <protection/>
    </xf>
    <xf numFmtId="0" fontId="12" fillId="0" borderId="0" xfId="0" applyFont="1" applyFill="1" applyBorder="1" applyAlignment="1">
      <alignment horizontal="left" indent="1"/>
    </xf>
    <xf numFmtId="0" fontId="12" fillId="0" borderId="12" xfId="63" applyFont="1" applyBorder="1" applyAlignment="1" quotePrefix="1">
      <alignment vertical="center"/>
      <protection/>
    </xf>
    <xf numFmtId="41" fontId="18" fillId="0" borderId="0" xfId="63" applyNumberFormat="1" applyFont="1" applyFill="1" applyBorder="1" applyAlignment="1">
      <alignment vertical="center"/>
      <protection/>
    </xf>
    <xf numFmtId="41" fontId="0" fillId="0" borderId="0" xfId="63" applyNumberFormat="1" applyAlignment="1">
      <alignment/>
      <protection/>
    </xf>
    <xf numFmtId="0" fontId="5" fillId="33" borderId="23" xfId="63" applyFont="1" applyFill="1" applyBorder="1" applyAlignment="1">
      <alignment horizontal="center" vertical="center"/>
      <protection/>
    </xf>
    <xf numFmtId="9" fontId="12" fillId="0" borderId="71" xfId="63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0" fillId="0" borderId="0" xfId="63" applyFont="1" applyFill="1" applyBorder="1" applyAlignment="1" quotePrefix="1">
      <alignment horizontal="left" vertical="center" indent="1"/>
      <protection/>
    </xf>
    <xf numFmtId="0" fontId="12" fillId="0" borderId="70" xfId="63" applyFont="1" applyBorder="1" applyAlignment="1">
      <alignment vertical="top"/>
      <protection/>
    </xf>
    <xf numFmtId="0" fontId="12" fillId="0" borderId="70" xfId="63" applyFont="1" applyBorder="1" applyAlignment="1">
      <alignment vertical="center"/>
      <protection/>
    </xf>
    <xf numFmtId="0" fontId="12" fillId="0" borderId="70" xfId="63" applyFont="1" applyFill="1" applyBorder="1" applyAlignment="1">
      <alignment vertical="center"/>
      <protection/>
    </xf>
    <xf numFmtId="188" fontId="5" fillId="0" borderId="92" xfId="48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5" fillId="33" borderId="23" xfId="63" applyFont="1" applyFill="1" applyBorder="1" applyAlignment="1">
      <alignment horizontal="center" vertical="center"/>
      <protection/>
    </xf>
    <xf numFmtId="49" fontId="12" fillId="0" borderId="60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horizontal="left" vertical="center"/>
    </xf>
    <xf numFmtId="9" fontId="12" fillId="0" borderId="47" xfId="0" applyNumberFormat="1" applyFont="1" applyBorder="1" applyAlignment="1">
      <alignment horizontal="center" vertical="center"/>
    </xf>
    <xf numFmtId="41" fontId="12" fillId="0" borderId="46" xfId="48" applyNumberFormat="1" applyFont="1" applyBorder="1" applyAlignment="1">
      <alignment vertical="center"/>
    </xf>
    <xf numFmtId="41" fontId="12" fillId="0" borderId="47" xfId="48" applyNumberFormat="1" applyFont="1" applyBorder="1" applyAlignment="1">
      <alignment vertical="center"/>
    </xf>
    <xf numFmtId="41" fontId="12" fillId="0" borderId="61" xfId="48" applyNumberFormat="1" applyFont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vertical="center"/>
    </xf>
    <xf numFmtId="41" fontId="8" fillId="0" borderId="46" xfId="48" applyNumberFormat="1" applyFont="1" applyBorder="1" applyAlignment="1">
      <alignment vertical="center"/>
    </xf>
    <xf numFmtId="41" fontId="8" fillId="0" borderId="47" xfId="48" applyNumberFormat="1" applyFont="1" applyBorder="1" applyAlignment="1">
      <alignment vertical="center"/>
    </xf>
    <xf numFmtId="41" fontId="8" fillId="0" borderId="61" xfId="48" applyNumberFormat="1" applyFont="1" applyBorder="1" applyAlignment="1">
      <alignment horizontal="center" vertical="center"/>
    </xf>
    <xf numFmtId="49" fontId="8" fillId="0" borderId="97" xfId="63" applyNumberFormat="1" applyFont="1" applyBorder="1" applyAlignment="1">
      <alignment horizontal="center" vertical="center"/>
      <protection/>
    </xf>
    <xf numFmtId="49" fontId="8" fillId="0" borderId="98" xfId="63" applyNumberFormat="1" applyFont="1" applyBorder="1" applyAlignment="1">
      <alignment horizontal="center" vertical="center"/>
      <protection/>
    </xf>
    <xf numFmtId="49" fontId="8" fillId="0" borderId="99" xfId="63" applyNumberFormat="1" applyFont="1" applyBorder="1" applyAlignment="1">
      <alignment horizontal="center" vertical="center"/>
      <protection/>
    </xf>
    <xf numFmtId="49" fontId="8" fillId="0" borderId="100" xfId="63" applyNumberFormat="1" applyFont="1" applyBorder="1" applyAlignment="1">
      <alignment horizontal="center" vertical="center"/>
      <protection/>
    </xf>
    <xf numFmtId="0" fontId="8" fillId="0" borderId="98" xfId="63" applyFont="1" applyFill="1" applyBorder="1" applyAlignment="1" quotePrefix="1">
      <alignment vertical="center"/>
      <protection/>
    </xf>
    <xf numFmtId="0" fontId="8" fillId="0" borderId="98" xfId="63" applyFont="1" applyBorder="1" applyAlignment="1" quotePrefix="1">
      <alignment vertical="center"/>
      <protection/>
    </xf>
    <xf numFmtId="171" fontId="8" fillId="0" borderId="98" xfId="47" applyNumberFormat="1" applyFont="1" applyFill="1" applyBorder="1" applyAlignment="1">
      <alignment horizontal="right" vertical="center"/>
    </xf>
    <xf numFmtId="0" fontId="8" fillId="0" borderId="98" xfId="63" applyFont="1" applyFill="1" applyBorder="1" applyAlignment="1">
      <alignment vertical="center"/>
      <protection/>
    </xf>
    <xf numFmtId="41" fontId="8" fillId="0" borderId="100" xfId="63" applyNumberFormat="1" applyFont="1" applyBorder="1" applyAlignment="1">
      <alignment vertical="center"/>
      <protection/>
    </xf>
    <xf numFmtId="41" fontId="8" fillId="0" borderId="98" xfId="63" applyNumberFormat="1" applyFont="1" applyBorder="1" applyAlignment="1">
      <alignment vertical="center"/>
      <protection/>
    </xf>
    <xf numFmtId="41" fontId="8" fillId="0" borderId="99" xfId="63" applyNumberFormat="1" applyFont="1" applyBorder="1" applyAlignment="1">
      <alignment vertical="center"/>
      <protection/>
    </xf>
    <xf numFmtId="41" fontId="8" fillId="0" borderId="101" xfId="63" applyNumberFormat="1" applyFont="1" applyBorder="1" applyAlignment="1">
      <alignment vertical="center"/>
      <protection/>
    </xf>
    <xf numFmtId="49" fontId="6" fillId="0" borderId="82" xfId="0" applyNumberFormat="1" applyFont="1" applyBorder="1" applyAlignment="1">
      <alignment horizontal="center" vertical="center"/>
    </xf>
    <xf numFmtId="177" fontId="12" fillId="0" borderId="82" xfId="63" applyNumberFormat="1" applyFont="1" applyBorder="1" applyAlignment="1">
      <alignment horizontal="center" vertical="center"/>
      <protection/>
    </xf>
    <xf numFmtId="0" fontId="12" fillId="0" borderId="82" xfId="63" applyFont="1" applyBorder="1" applyAlignment="1">
      <alignment horizontal="center" vertical="center"/>
      <protection/>
    </xf>
    <xf numFmtId="41" fontId="12" fillId="0" borderId="82" xfId="44" applyFont="1" applyBorder="1" applyAlignment="1">
      <alignment horizontal="center" vertical="center"/>
    </xf>
    <xf numFmtId="41" fontId="12" fillId="0" borderId="82" xfId="63" applyNumberFormat="1" applyFont="1" applyBorder="1" applyAlignment="1">
      <alignment vertical="center"/>
      <protection/>
    </xf>
    <xf numFmtId="188" fontId="12" fillId="0" borderId="0" xfId="63" applyNumberFormat="1" applyFont="1" applyBorder="1" applyAlignment="1">
      <alignment vertical="center"/>
      <protection/>
    </xf>
    <xf numFmtId="0" fontId="5" fillId="0" borderId="57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5" fillId="0" borderId="76" xfId="63" applyFont="1" applyFill="1" applyBorder="1" applyAlignment="1">
      <alignment horizontal="center" vertical="center"/>
      <protection/>
    </xf>
    <xf numFmtId="49" fontId="12" fillId="0" borderId="0" xfId="63" applyNumberFormat="1" applyFont="1" applyBorder="1" applyAlignment="1" quotePrefix="1">
      <alignment horizontal="left" vertical="center" indent="1"/>
      <protection/>
    </xf>
    <xf numFmtId="0" fontId="5" fillId="0" borderId="102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left"/>
      <protection/>
    </xf>
    <xf numFmtId="14" fontId="12" fillId="0" borderId="13" xfId="63" applyNumberFormat="1" applyFont="1" applyFill="1" applyBorder="1" applyAlignment="1">
      <alignment/>
      <protection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indent="3"/>
    </xf>
    <xf numFmtId="0" fontId="13" fillId="0" borderId="0" xfId="0" applyFont="1" applyBorder="1" applyAlignment="1">
      <alignment horizontal="left" vertical="center" indent="3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 quotePrefix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1" fontId="60" fillId="0" borderId="103" xfId="0" applyNumberFormat="1" applyFont="1" applyBorder="1" applyAlignment="1">
      <alignment horizontal="center" vertical="center"/>
    </xf>
    <xf numFmtId="41" fontId="60" fillId="0" borderId="53" xfId="0" applyNumberFormat="1" applyFont="1" applyBorder="1" applyAlignment="1">
      <alignment horizontal="center" vertical="center"/>
    </xf>
    <xf numFmtId="41" fontId="60" fillId="0" borderId="52" xfId="0" applyNumberFormat="1" applyFont="1" applyBorder="1" applyAlignment="1">
      <alignment horizontal="center" vertical="center"/>
    </xf>
    <xf numFmtId="41" fontId="60" fillId="0" borderId="83" xfId="0" applyNumberFormat="1" applyFont="1" applyBorder="1" applyAlignment="1">
      <alignment horizontal="center" vertical="center"/>
    </xf>
    <xf numFmtId="41" fontId="60" fillId="0" borderId="104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left" vertical="center" indent="1"/>
    </xf>
    <xf numFmtId="0" fontId="12" fillId="0" borderId="13" xfId="0" applyFont="1" applyBorder="1" applyAlignment="1" quotePrefix="1">
      <alignment horizontal="left" vertical="center" indent="1"/>
    </xf>
    <xf numFmtId="0" fontId="12" fillId="0" borderId="71" xfId="0" applyFont="1" applyBorder="1" applyAlignment="1" quotePrefix="1">
      <alignment horizontal="left" vertical="center" indent="1"/>
    </xf>
    <xf numFmtId="41" fontId="6" fillId="0" borderId="0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12" fillId="0" borderId="105" xfId="0" applyNumberFormat="1" applyFont="1" applyBorder="1" applyAlignment="1">
      <alignment horizontal="center" vertical="center"/>
    </xf>
    <xf numFmtId="41" fontId="59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41" fontId="12" fillId="0" borderId="19" xfId="0" applyNumberFormat="1" applyFont="1" applyFill="1" applyBorder="1" applyAlignment="1">
      <alignment horizontal="center" vertical="center"/>
    </xf>
    <xf numFmtId="41" fontId="12" fillId="0" borderId="22" xfId="0" applyNumberFormat="1" applyFont="1" applyFill="1" applyBorder="1" applyAlignment="1">
      <alignment horizontal="center" vertical="center"/>
    </xf>
    <xf numFmtId="41" fontId="12" fillId="0" borderId="105" xfId="0" applyNumberFormat="1" applyFont="1" applyFill="1" applyBorder="1" applyAlignment="1">
      <alignment horizontal="center" vertical="center"/>
    </xf>
    <xf numFmtId="41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12" fillId="0" borderId="23" xfId="0" applyNumberFormat="1" applyFont="1" applyBorder="1" applyAlignment="1">
      <alignment horizontal="center" vertical="center"/>
    </xf>
    <xf numFmtId="41" fontId="12" fillId="0" borderId="106" xfId="0" applyNumberFormat="1" applyFont="1" applyBorder="1" applyAlignment="1">
      <alignment horizontal="center" vertical="center"/>
    </xf>
    <xf numFmtId="41" fontId="12" fillId="0" borderId="46" xfId="0" applyNumberFormat="1" applyFont="1" applyBorder="1" applyAlignment="1">
      <alignment horizontal="center" vertical="center"/>
    </xf>
    <xf numFmtId="41" fontId="12" fillId="0" borderId="51" xfId="0" applyNumberFormat="1" applyFont="1" applyBorder="1" applyAlignment="1">
      <alignment horizontal="center" vertical="center"/>
    </xf>
    <xf numFmtId="41" fontId="12" fillId="0" borderId="107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49" fontId="6" fillId="0" borderId="0" xfId="63" applyNumberFormat="1" applyFont="1" applyBorder="1" applyAlignment="1">
      <alignment horizontal="center" vertical="center"/>
      <protection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106" xfId="0" applyNumberFormat="1" applyFont="1" applyBorder="1" applyAlignment="1">
      <alignment horizontal="center" vertical="center"/>
    </xf>
    <xf numFmtId="41" fontId="12" fillId="0" borderId="11" xfId="63" applyNumberFormat="1" applyFont="1" applyFill="1" applyBorder="1" applyAlignment="1">
      <alignment horizontal="center" vertical="center"/>
      <protection/>
    </xf>
    <xf numFmtId="41" fontId="12" fillId="0" borderId="12" xfId="63" applyNumberFormat="1" applyFont="1" applyFill="1" applyBorder="1" applyAlignment="1">
      <alignment horizontal="center" vertical="center"/>
      <protection/>
    </xf>
    <xf numFmtId="41" fontId="8" fillId="0" borderId="100" xfId="63" applyNumberFormat="1" applyFont="1" applyFill="1" applyBorder="1" applyAlignment="1">
      <alignment horizontal="center" vertical="center"/>
      <protection/>
    </xf>
    <xf numFmtId="41" fontId="8" fillId="0" borderId="99" xfId="63" applyNumberFormat="1" applyFont="1" applyFill="1" applyBorder="1" applyAlignment="1">
      <alignment horizontal="center" vertical="center"/>
      <protection/>
    </xf>
    <xf numFmtId="41" fontId="12" fillId="0" borderId="11" xfId="63" applyNumberFormat="1" applyFont="1" applyBorder="1" applyAlignment="1">
      <alignment horizontal="center" vertical="center"/>
      <protection/>
    </xf>
    <xf numFmtId="41" fontId="12" fillId="0" borderId="12" xfId="63" applyNumberFormat="1" applyFont="1" applyBorder="1" applyAlignment="1">
      <alignment horizontal="center" vertical="center"/>
      <protection/>
    </xf>
    <xf numFmtId="41" fontId="6" fillId="0" borderId="0" xfId="63" applyNumberFormat="1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41" fontId="8" fillId="0" borderId="21" xfId="63" applyNumberFormat="1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41" fontId="12" fillId="0" borderId="45" xfId="63" applyNumberFormat="1" applyFont="1" applyBorder="1" applyAlignment="1">
      <alignment horizontal="center" vertical="center"/>
      <protection/>
    </xf>
    <xf numFmtId="41" fontId="12" fillId="0" borderId="17" xfId="63" applyNumberFormat="1" applyFont="1" applyBorder="1" applyAlignment="1">
      <alignment horizontal="center" vertical="center"/>
      <protection/>
    </xf>
    <xf numFmtId="41" fontId="12" fillId="0" borderId="54" xfId="63" applyNumberFormat="1" applyFont="1" applyBorder="1" applyAlignment="1">
      <alignment horizontal="center" vertical="center"/>
      <protection/>
    </xf>
    <xf numFmtId="41" fontId="8" fillId="0" borderId="21" xfId="63" applyNumberFormat="1" applyFont="1" applyBorder="1" applyAlignment="1">
      <alignment horizontal="center" vertical="center"/>
      <protection/>
    </xf>
    <xf numFmtId="41" fontId="8" fillId="0" borderId="13" xfId="63" applyNumberFormat="1" applyFont="1" applyBorder="1" applyAlignment="1">
      <alignment horizontal="center" vertical="center"/>
      <protection/>
    </xf>
    <xf numFmtId="41" fontId="8" fillId="0" borderId="49" xfId="63" applyNumberFormat="1" applyFont="1" applyBorder="1" applyAlignment="1">
      <alignment horizontal="center" vertical="center"/>
      <protection/>
    </xf>
    <xf numFmtId="41" fontId="5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41" fontId="12" fillId="0" borderId="0" xfId="63" applyNumberFormat="1" applyFont="1" applyBorder="1" applyAlignment="1">
      <alignment horizontal="center" vertical="center"/>
      <protection/>
    </xf>
    <xf numFmtId="171" fontId="12" fillId="0" borderId="11" xfId="47" applyNumberFormat="1" applyFont="1" applyBorder="1" applyAlignment="1">
      <alignment horizontal="center" vertical="center"/>
    </xf>
    <xf numFmtId="171" fontId="12" fillId="0" borderId="12" xfId="47" applyNumberFormat="1" applyFont="1" applyBorder="1" applyAlignment="1">
      <alignment horizontal="center" vertical="center"/>
    </xf>
    <xf numFmtId="41" fontId="8" fillId="0" borderId="11" xfId="63" applyNumberFormat="1" applyFont="1" applyBorder="1" applyAlignment="1">
      <alignment horizontal="center" vertical="center"/>
      <protection/>
    </xf>
    <xf numFmtId="41" fontId="8" fillId="0" borderId="12" xfId="63" applyNumberFormat="1" applyFont="1" applyBorder="1" applyAlignment="1">
      <alignment horizontal="center" vertical="center"/>
      <protection/>
    </xf>
    <xf numFmtId="41" fontId="8" fillId="0" borderId="0" xfId="63" applyNumberFormat="1" applyFont="1" applyBorder="1" applyAlignment="1">
      <alignment horizontal="center" vertical="center"/>
      <protection/>
    </xf>
    <xf numFmtId="41" fontId="8" fillId="0" borderId="40" xfId="63" applyNumberFormat="1" applyFont="1" applyBorder="1" applyAlignment="1">
      <alignment horizontal="center" vertical="center"/>
      <protection/>
    </xf>
    <xf numFmtId="41" fontId="8" fillId="0" borderId="10" xfId="63" applyNumberFormat="1" applyFont="1" applyBorder="1" applyAlignment="1">
      <alignment horizontal="center" vertical="center"/>
      <protection/>
    </xf>
    <xf numFmtId="41" fontId="8" fillId="0" borderId="41" xfId="63" applyNumberFormat="1" applyFont="1" applyBorder="1" applyAlignment="1">
      <alignment horizontal="center" vertical="center"/>
      <protection/>
    </xf>
    <xf numFmtId="0" fontId="8" fillId="35" borderId="70" xfId="63" applyFont="1" applyFill="1" applyBorder="1" applyAlignment="1">
      <alignment horizontal="center" vertical="center"/>
      <protection/>
    </xf>
    <xf numFmtId="0" fontId="8" fillId="35" borderId="13" xfId="63" applyFont="1" applyFill="1" applyBorder="1" applyAlignment="1">
      <alignment horizontal="center" vertical="center"/>
      <protection/>
    </xf>
    <xf numFmtId="0" fontId="8" fillId="35" borderId="49" xfId="63" applyFont="1" applyFill="1" applyBorder="1" applyAlignment="1">
      <alignment horizontal="center" vertical="center"/>
      <protection/>
    </xf>
    <xf numFmtId="0" fontId="8" fillId="35" borderId="21" xfId="63" applyFont="1" applyFill="1" applyBorder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49" xfId="63" applyFont="1" applyBorder="1" applyAlignment="1">
      <alignment horizontal="center" vertical="center" wrapText="1"/>
      <protection/>
    </xf>
    <xf numFmtId="0" fontId="8" fillId="0" borderId="5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7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41" xfId="63" applyFont="1" applyBorder="1" applyAlignment="1">
      <alignment horizontal="center" vertical="center" wrapText="1"/>
      <protection/>
    </xf>
    <xf numFmtId="0" fontId="8" fillId="0" borderId="56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58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54" xfId="63" applyFont="1" applyBorder="1" applyAlignment="1">
      <alignment horizontal="center" vertical="center" wrapText="1"/>
      <protection/>
    </xf>
    <xf numFmtId="0" fontId="8" fillId="0" borderId="4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45" xfId="63" applyFont="1" applyBorder="1" applyAlignment="1">
      <alignment horizontal="center" vertical="center" wrapText="1"/>
      <protection/>
    </xf>
    <xf numFmtId="0" fontId="8" fillId="0" borderId="76" xfId="63" applyFont="1" applyBorder="1" applyAlignment="1">
      <alignment horizontal="center" vertical="center" wrapText="1"/>
      <protection/>
    </xf>
    <xf numFmtId="0" fontId="8" fillId="0" borderId="102" xfId="63" applyFont="1" applyBorder="1" applyAlignment="1">
      <alignment horizontal="center" vertical="center" wrapText="1"/>
      <protection/>
    </xf>
    <xf numFmtId="0" fontId="8" fillId="0" borderId="75" xfId="63" applyFont="1" applyBorder="1" applyAlignment="1">
      <alignment horizontal="center" vertical="center" wrapText="1"/>
      <protection/>
    </xf>
    <xf numFmtId="0" fontId="8" fillId="0" borderId="44" xfId="63" applyFont="1" applyBorder="1" applyAlignment="1">
      <alignment horizontal="center" vertical="center" wrapText="1"/>
      <protection/>
    </xf>
    <xf numFmtId="0" fontId="8" fillId="0" borderId="10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7"/>
    </xf>
    <xf numFmtId="0" fontId="12" fillId="0" borderId="66" xfId="0" applyFont="1" applyBorder="1" applyAlignment="1">
      <alignment horizontal="left" vertical="center" indent="7"/>
    </xf>
    <xf numFmtId="0" fontId="8" fillId="0" borderId="108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49" fontId="8" fillId="0" borderId="110" xfId="0" applyNumberFormat="1" applyFont="1" applyBorder="1" applyAlignment="1">
      <alignment horizontal="right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2" fillId="0" borderId="70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7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1" fontId="5" fillId="0" borderId="16" xfId="43" applyFont="1" applyBorder="1" applyAlignment="1">
      <alignment horizontal="center" vertical="center"/>
    </xf>
    <xf numFmtId="41" fontId="5" fillId="0" borderId="19" xfId="43" applyFont="1" applyBorder="1" applyAlignment="1">
      <alignment horizontal="center" vertical="center"/>
    </xf>
    <xf numFmtId="41" fontId="5" fillId="0" borderId="22" xfId="43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41" fontId="6" fillId="0" borderId="16" xfId="43" applyFont="1" applyBorder="1" applyAlignment="1">
      <alignment horizontal="center" vertical="center"/>
    </xf>
    <xf numFmtId="41" fontId="6" fillId="0" borderId="19" xfId="43" applyFont="1" applyBorder="1" applyAlignment="1">
      <alignment horizontal="center" vertical="center"/>
    </xf>
    <xf numFmtId="41" fontId="6" fillId="0" borderId="22" xfId="43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1" fontId="6" fillId="0" borderId="45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16" xfId="44" applyFont="1" applyBorder="1" applyAlignment="1">
      <alignment horizontal="center" vertical="center"/>
    </xf>
    <xf numFmtId="41" fontId="6" fillId="0" borderId="19" xfId="44" applyFont="1" applyBorder="1" applyAlignment="1">
      <alignment horizontal="center" vertical="center"/>
    </xf>
    <xf numFmtId="41" fontId="6" fillId="0" borderId="22" xfId="44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8" fontId="6" fillId="0" borderId="0" xfId="0" applyNumberFormat="1" applyFont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4"/>
    </xf>
    <xf numFmtId="0" fontId="6" fillId="0" borderId="25" xfId="0" applyFont="1" applyBorder="1" applyAlignment="1">
      <alignment horizontal="left" vertical="center" wrapText="1" indent="4"/>
    </xf>
    <xf numFmtId="0" fontId="5" fillId="33" borderId="118" xfId="0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1" fontId="5" fillId="0" borderId="18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1" fontId="6" fillId="0" borderId="45" xfId="43" applyFont="1" applyBorder="1" applyAlignment="1">
      <alignment horizontal="center" vertical="center"/>
    </xf>
    <xf numFmtId="41" fontId="6" fillId="0" borderId="17" xfId="43" applyFont="1" applyBorder="1" applyAlignment="1">
      <alignment horizontal="center" vertical="center"/>
    </xf>
    <xf numFmtId="41" fontId="6" fillId="0" borderId="54" xfId="43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178" fontId="5" fillId="0" borderId="87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1" fontId="6" fillId="0" borderId="16" xfId="43" applyNumberFormat="1" applyFont="1" applyBorder="1" applyAlignment="1">
      <alignment horizontal="center" vertical="center"/>
    </xf>
    <xf numFmtId="41" fontId="6" fillId="0" borderId="19" xfId="43" applyNumberFormat="1" applyFont="1" applyBorder="1" applyAlignment="1">
      <alignment horizontal="center" vertical="center"/>
    </xf>
    <xf numFmtId="41" fontId="6" fillId="0" borderId="22" xfId="43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41" fontId="12" fillId="0" borderId="11" xfId="44" applyFont="1" applyBorder="1" applyAlignment="1">
      <alignment horizontal="center" vertical="center"/>
    </xf>
    <xf numFmtId="41" fontId="12" fillId="0" borderId="0" xfId="44" applyFont="1" applyBorder="1" applyAlignment="1">
      <alignment horizontal="center" vertical="center"/>
    </xf>
    <xf numFmtId="41" fontId="12" fillId="0" borderId="12" xfId="44" applyFont="1" applyBorder="1" applyAlignment="1">
      <alignment horizontal="center" vertical="center"/>
    </xf>
    <xf numFmtId="41" fontId="12" fillId="0" borderId="11" xfId="63" applyNumberFormat="1" applyFont="1" applyBorder="1" applyAlignment="1">
      <alignment vertical="center"/>
      <protection/>
    </xf>
    <xf numFmtId="41" fontId="12" fillId="0" borderId="12" xfId="63" applyNumberFormat="1" applyFont="1" applyBorder="1" applyAlignment="1">
      <alignment vertical="center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12" xfId="63" applyFont="1" applyBorder="1" applyAlignment="1">
      <alignment horizontal="center" vertical="center"/>
      <protection/>
    </xf>
    <xf numFmtId="177" fontId="12" fillId="0" borderId="11" xfId="63" applyNumberFormat="1" applyFont="1" applyBorder="1" applyAlignment="1">
      <alignment horizontal="center" vertical="center"/>
      <protection/>
    </xf>
    <xf numFmtId="177" fontId="12" fillId="0" borderId="12" xfId="63" applyNumberFormat="1" applyFont="1" applyBorder="1" applyAlignment="1">
      <alignment horizontal="center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49" xfId="63" applyFont="1" applyBorder="1" applyAlignment="1">
      <alignment horizontal="center" vertical="center"/>
      <protection/>
    </xf>
    <xf numFmtId="41" fontId="12" fillId="0" borderId="0" xfId="63" applyNumberFormat="1" applyFont="1" applyBorder="1" applyAlignment="1">
      <alignment vertical="center"/>
      <protection/>
    </xf>
    <xf numFmtId="177" fontId="12" fillId="0" borderId="0" xfId="63" applyNumberFormat="1" applyFont="1" applyBorder="1" applyAlignment="1">
      <alignment horizontal="center" vertical="center"/>
      <protection/>
    </xf>
    <xf numFmtId="0" fontId="12" fillId="0" borderId="0" xfId="63" applyFont="1" applyBorder="1" applyAlignment="1">
      <alignment horizontal="center" vertical="center"/>
      <protection/>
    </xf>
    <xf numFmtId="9" fontId="12" fillId="0" borderId="21" xfId="63" applyNumberFormat="1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 vertical="center"/>
      <protection/>
    </xf>
    <xf numFmtId="0" fontId="12" fillId="0" borderId="49" xfId="63" applyFont="1" applyBorder="1" applyAlignment="1">
      <alignment horizontal="center" vertical="center"/>
      <protection/>
    </xf>
    <xf numFmtId="41" fontId="6" fillId="0" borderId="11" xfId="44" applyFont="1" applyBorder="1" applyAlignment="1">
      <alignment horizontal="center" vertical="center"/>
    </xf>
    <xf numFmtId="41" fontId="6" fillId="0" borderId="0" xfId="44" applyFont="1" applyBorder="1" applyAlignment="1">
      <alignment horizontal="center" vertical="center"/>
    </xf>
    <xf numFmtId="41" fontId="6" fillId="0" borderId="12" xfId="44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8" fillId="0" borderId="108" xfId="63" applyFont="1" applyBorder="1" applyAlignment="1">
      <alignment horizontal="center" vertical="center" wrapText="1"/>
      <protection/>
    </xf>
    <xf numFmtId="0" fontId="8" fillId="0" borderId="82" xfId="63" applyFont="1" applyBorder="1" applyAlignment="1">
      <alignment horizontal="center" vertical="center" wrapText="1"/>
      <protection/>
    </xf>
    <xf numFmtId="0" fontId="8" fillId="0" borderId="88" xfId="63" applyFont="1" applyBorder="1" applyAlignment="1">
      <alignment horizontal="center" vertical="center" wrapText="1"/>
      <protection/>
    </xf>
    <xf numFmtId="0" fontId="5" fillId="0" borderId="119" xfId="63" applyFont="1" applyBorder="1" applyAlignment="1">
      <alignment horizontal="center" vertical="center" wrapText="1"/>
      <protection/>
    </xf>
    <xf numFmtId="0" fontId="5" fillId="0" borderId="120" xfId="63" applyFont="1" applyBorder="1" applyAlignment="1">
      <alignment horizontal="center" vertical="center" wrapText="1"/>
      <protection/>
    </xf>
    <xf numFmtId="0" fontId="5" fillId="0" borderId="121" xfId="63" applyFont="1" applyBorder="1" applyAlignment="1">
      <alignment horizontal="center" vertical="center" wrapText="1"/>
      <protection/>
    </xf>
    <xf numFmtId="0" fontId="5" fillId="0" borderId="122" xfId="63" applyFont="1" applyBorder="1" applyAlignment="1">
      <alignment horizontal="center" vertical="center" wrapText="1"/>
      <protection/>
    </xf>
    <xf numFmtId="0" fontId="5" fillId="0" borderId="96" xfId="63" applyFont="1" applyBorder="1" applyAlignment="1">
      <alignment horizontal="center" vertical="center" wrapText="1"/>
      <protection/>
    </xf>
    <xf numFmtId="0" fontId="5" fillId="0" borderId="123" xfId="63" applyFont="1" applyBorder="1" applyAlignment="1">
      <alignment horizontal="center" vertical="center" wrapText="1"/>
      <protection/>
    </xf>
    <xf numFmtId="0" fontId="5" fillId="0" borderId="44" xfId="63" applyFont="1" applyBorder="1" applyAlignment="1">
      <alignment horizontal="center" vertical="center" wrapText="1"/>
      <protection/>
    </xf>
    <xf numFmtId="0" fontId="5" fillId="0" borderId="45" xfId="63" applyFont="1" applyBorder="1" applyAlignment="1">
      <alignment horizontal="center" vertical="center" wrapText="1"/>
      <protection/>
    </xf>
    <xf numFmtId="0" fontId="5" fillId="0" borderId="86" xfId="63" applyFont="1" applyBorder="1" applyAlignment="1">
      <alignment horizontal="center" vertical="center" wrapText="1"/>
      <protection/>
    </xf>
    <xf numFmtId="0" fontId="8" fillId="0" borderId="66" xfId="63" applyFont="1" applyBorder="1" applyAlignment="1">
      <alignment horizontal="center" vertical="center" wrapText="1"/>
      <protection/>
    </xf>
    <xf numFmtId="0" fontId="5" fillId="0" borderId="57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76" xfId="63" applyFont="1" applyBorder="1" applyAlignment="1">
      <alignment horizontal="center" vertical="center"/>
      <protection/>
    </xf>
    <xf numFmtId="0" fontId="5" fillId="0" borderId="58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75" xfId="63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left" vertical="center" wrapText="1"/>
      <protection/>
    </xf>
    <xf numFmtId="0" fontId="12" fillId="0" borderId="71" xfId="63" applyFont="1" applyBorder="1" applyAlignment="1">
      <alignment horizontal="left" vertical="center" wrapText="1"/>
      <protection/>
    </xf>
    <xf numFmtId="0" fontId="8" fillId="0" borderId="70" xfId="63" applyFont="1" applyBorder="1" applyAlignment="1">
      <alignment horizontal="center" vertical="center"/>
      <protection/>
    </xf>
    <xf numFmtId="0" fontId="8" fillId="0" borderId="71" xfId="63" applyFont="1" applyBorder="1" applyAlignment="1">
      <alignment horizontal="center" vertical="center"/>
      <protection/>
    </xf>
    <xf numFmtId="0" fontId="8" fillId="0" borderId="57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5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49" xfId="63" applyFont="1" applyBorder="1" applyAlignment="1">
      <alignment horizontal="center" vertical="center"/>
      <protection/>
    </xf>
    <xf numFmtId="0" fontId="5" fillId="0" borderId="71" xfId="63" applyFont="1" applyBorder="1" applyAlignment="1">
      <alignment horizontal="center" vertical="center"/>
      <protection/>
    </xf>
    <xf numFmtId="9" fontId="12" fillId="0" borderId="71" xfId="63" applyNumberFormat="1" applyFont="1" applyBorder="1" applyAlignment="1">
      <alignment horizontal="center" vertical="center"/>
      <protection/>
    </xf>
    <xf numFmtId="0" fontId="5" fillId="0" borderId="57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56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40" xfId="63" applyFont="1" applyBorder="1" applyAlignment="1">
      <alignment horizontal="center" vertical="center" wrapText="1"/>
      <protection/>
    </xf>
    <xf numFmtId="0" fontId="5" fillId="0" borderId="4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54" xfId="63" applyFont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49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33" borderId="59" xfId="63" applyFont="1" applyFill="1" applyBorder="1" applyAlignment="1">
      <alignment horizontal="center" vertical="center"/>
      <protection/>
    </xf>
    <xf numFmtId="0" fontId="5" fillId="33" borderId="23" xfId="63" applyFont="1" applyFill="1" applyBorder="1" applyAlignment="1">
      <alignment horizontal="center" vertical="center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33" borderId="49" xfId="63" applyFont="1" applyFill="1" applyBorder="1" applyAlignment="1">
      <alignment horizontal="center" vertical="center"/>
      <protection/>
    </xf>
    <xf numFmtId="0" fontId="12" fillId="0" borderId="40" xfId="63" applyFont="1" applyBorder="1" applyAlignment="1">
      <alignment horizontal="center" vertical="center"/>
      <protection/>
    </xf>
    <xf numFmtId="0" fontId="12" fillId="0" borderId="41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/>
      <protection/>
    </xf>
    <xf numFmtId="0" fontId="8" fillId="0" borderId="124" xfId="63" applyFont="1" applyBorder="1" applyAlignment="1">
      <alignment horizontal="right" vertical="center" indent="3"/>
      <protection/>
    </xf>
    <xf numFmtId="0" fontId="8" fillId="0" borderId="87" xfId="63" applyFont="1" applyBorder="1" applyAlignment="1">
      <alignment horizontal="right" vertical="center" indent="3"/>
      <protection/>
    </xf>
    <xf numFmtId="0" fontId="8" fillId="0" borderId="125" xfId="63" applyFont="1" applyBorder="1" applyAlignment="1">
      <alignment horizontal="right" vertical="center" indent="3"/>
      <protection/>
    </xf>
    <xf numFmtId="41" fontId="8" fillId="0" borderId="126" xfId="63" applyNumberFormat="1" applyFont="1" applyBorder="1" applyAlignment="1">
      <alignment horizontal="center" vertical="center"/>
      <protection/>
    </xf>
    <xf numFmtId="41" fontId="8" fillId="0" borderId="87" xfId="63" applyNumberFormat="1" applyFont="1" applyBorder="1" applyAlignment="1">
      <alignment horizontal="center" vertical="center"/>
      <protection/>
    </xf>
    <xf numFmtId="41" fontId="8" fillId="0" borderId="125" xfId="63" applyNumberFormat="1" applyFont="1" applyBorder="1" applyAlignment="1">
      <alignment horizontal="center" vertical="center"/>
      <protection/>
    </xf>
    <xf numFmtId="171" fontId="8" fillId="0" borderId="126" xfId="47" applyNumberFormat="1" applyFont="1" applyBorder="1" applyAlignment="1">
      <alignment horizontal="left" vertical="center" indent="8"/>
    </xf>
    <xf numFmtId="171" fontId="8" fillId="0" borderId="87" xfId="47" applyNumberFormat="1" applyFont="1" applyBorder="1" applyAlignment="1">
      <alignment horizontal="left" vertical="center" indent="8"/>
    </xf>
    <xf numFmtId="171" fontId="8" fillId="0" borderId="125" xfId="47" applyNumberFormat="1" applyFont="1" applyBorder="1" applyAlignment="1">
      <alignment horizontal="left" vertical="center" indent="8"/>
    </xf>
    <xf numFmtId="0" fontId="12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0" fillId="0" borderId="12" xfId="0" applyBorder="1" applyAlignment="1">
      <alignment/>
    </xf>
    <xf numFmtId="41" fontId="12" fillId="0" borderId="11" xfId="44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178" fontId="12" fillId="0" borderId="0" xfId="0" applyNumberFormat="1" applyFont="1" applyFill="1" applyBorder="1" applyAlignment="1">
      <alignment horizontal="left" vertical="center"/>
    </xf>
    <xf numFmtId="178" fontId="12" fillId="0" borderId="17" xfId="0" applyNumberFormat="1" applyFont="1" applyFill="1" applyBorder="1" applyAlignment="1">
      <alignment horizontal="left" vertical="center"/>
    </xf>
    <xf numFmtId="178" fontId="8" fillId="0" borderId="10" xfId="0" applyNumberFormat="1" applyFont="1" applyFill="1" applyBorder="1" applyAlignment="1">
      <alignment horizontal="left" vertical="center"/>
    </xf>
    <xf numFmtId="178" fontId="12" fillId="0" borderId="21" xfId="63" applyNumberFormat="1" applyFont="1" applyBorder="1" applyAlignment="1">
      <alignment horizontal="center" vertical="center"/>
      <protection/>
    </xf>
    <xf numFmtId="178" fontId="12" fillId="0" borderId="71" xfId="63" applyNumberFormat="1" applyFont="1" applyBorder="1" applyAlignment="1">
      <alignment horizontal="center" vertical="center"/>
      <protection/>
    </xf>
    <xf numFmtId="49" fontId="6" fillId="0" borderId="97" xfId="0" applyNumberFormat="1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49" fontId="6" fillId="0" borderId="101" xfId="0" applyNumberFormat="1" applyFont="1" applyBorder="1" applyAlignment="1">
      <alignment horizontal="center" vertical="center"/>
    </xf>
    <xf numFmtId="0" fontId="12" fillId="0" borderId="21" xfId="63" applyFont="1" applyBorder="1" applyAlignment="1">
      <alignment horizontal="center" vertical="center"/>
      <protection/>
    </xf>
    <xf numFmtId="0" fontId="12" fillId="0" borderId="71" xfId="63" applyFont="1" applyBorder="1" applyAlignment="1">
      <alignment horizontal="center" vertical="center"/>
      <protection/>
    </xf>
    <xf numFmtId="41" fontId="12" fillId="0" borderId="21" xfId="63" applyNumberFormat="1" applyFont="1" applyBorder="1" applyAlignment="1">
      <alignment horizontal="center" vertical="center"/>
      <protection/>
    </xf>
    <xf numFmtId="0" fontId="12" fillId="0" borderId="21" xfId="63" applyFont="1" applyBorder="1" applyAlignment="1" quotePrefix="1">
      <alignment horizontal="center" vertical="center"/>
      <protection/>
    </xf>
    <xf numFmtId="41" fontId="12" fillId="0" borderId="11" xfId="44" applyFont="1" applyBorder="1" applyAlignment="1" quotePrefix="1">
      <alignment horizontal="center" vertical="center"/>
    </xf>
    <xf numFmtId="41" fontId="12" fillId="0" borderId="96" xfId="63" applyNumberFormat="1" applyFont="1" applyBorder="1" applyAlignment="1">
      <alignment horizontal="center" vertical="center"/>
      <protection/>
    </xf>
    <xf numFmtId="41" fontId="12" fillId="0" borderId="82" xfId="63" applyNumberFormat="1" applyFont="1" applyBorder="1" applyAlignment="1">
      <alignment horizontal="center" vertical="center"/>
      <protection/>
    </xf>
    <xf numFmtId="41" fontId="12" fillId="0" borderId="88" xfId="63" applyNumberFormat="1" applyFont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2" xfId="47"/>
    <cellStyle name="Comma 3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76200</xdr:rowOff>
    </xdr:from>
    <xdr:to>
      <xdr:col>19</xdr:col>
      <xdr:colOff>285750</xdr:colOff>
      <xdr:row>34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04800" y="76200"/>
          <a:ext cx="9848850" cy="6581775"/>
        </a:xfrm>
        <a:prstGeom prst="plaqu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1381125</xdr:colOff>
      <xdr:row>2</xdr:row>
      <xdr:rowOff>9525</xdr:rowOff>
    </xdr:from>
    <xdr:to>
      <xdr:col>9</xdr:col>
      <xdr:colOff>2333625</xdr:colOff>
      <xdr:row>6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952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="80" zoomScaleNormal="80" zoomScalePageLayoutView="0" workbookViewId="0" topLeftCell="A1">
      <selection activeCell="K15" sqref="K15"/>
    </sheetView>
  </sheetViews>
  <sheetFormatPr defaultColWidth="9.140625" defaultRowHeight="12.75"/>
  <cols>
    <col min="1" max="1" width="3.421875" style="1" customWidth="1"/>
    <col min="2" max="2" width="9.140625" style="1" customWidth="1"/>
    <col min="3" max="3" width="7.28125" style="1" customWidth="1"/>
    <col min="4" max="4" width="3.8515625" style="1" customWidth="1"/>
    <col min="5" max="5" width="9.140625" style="1" customWidth="1"/>
    <col min="6" max="6" width="2.140625" style="64" customWidth="1"/>
    <col min="7" max="7" width="3.28125" style="1" customWidth="1"/>
    <col min="8" max="8" width="3.8515625" style="1" customWidth="1"/>
    <col min="9" max="9" width="5.57421875" style="1" customWidth="1"/>
    <col min="10" max="10" width="38.7109375" style="1" customWidth="1"/>
    <col min="11" max="11" width="2.8515625" style="1" customWidth="1"/>
    <col min="12" max="12" width="2.140625" style="1" customWidth="1"/>
    <col min="13" max="16" width="9.140625" style="1" customWidth="1"/>
    <col min="17" max="17" width="8.28125" style="1" customWidth="1"/>
    <col min="18" max="18" width="5.28125" style="1" customWidth="1"/>
    <col min="19" max="19" width="6.421875" style="1" customWidth="1"/>
    <col min="20" max="20" width="7.57421875" style="1" customWidth="1"/>
    <col min="21" max="16384" width="9.140625" style="1" customWidth="1"/>
  </cols>
  <sheetData>
    <row r="1" spans="1:10" ht="15" customHeight="1">
      <c r="A1" s="2"/>
      <c r="B1" s="2"/>
      <c r="C1" s="2"/>
      <c r="D1" s="2"/>
      <c r="E1" s="2"/>
      <c r="F1" s="63"/>
      <c r="G1" s="2"/>
      <c r="H1" s="2"/>
      <c r="I1" s="2"/>
      <c r="J1" s="2"/>
    </row>
    <row r="2" spans="1:10" ht="7.5" customHeight="1">
      <c r="A2" s="2"/>
      <c r="B2" s="2"/>
      <c r="C2" s="2"/>
      <c r="D2" s="2"/>
      <c r="E2" s="2"/>
      <c r="F2" s="63"/>
      <c r="G2" s="2"/>
      <c r="H2" s="2"/>
      <c r="I2" s="2"/>
      <c r="J2" s="2"/>
    </row>
    <row r="3" spans="1:10" ht="15.75">
      <c r="A3" s="2"/>
      <c r="B3" s="2"/>
      <c r="C3" s="2"/>
      <c r="D3" s="2"/>
      <c r="E3" s="2"/>
      <c r="F3" s="63"/>
      <c r="G3" s="2"/>
      <c r="H3" s="2"/>
      <c r="I3" s="2"/>
      <c r="J3" s="2"/>
    </row>
    <row r="4" spans="1:10" ht="15.75">
      <c r="A4" s="2"/>
      <c r="B4" s="2"/>
      <c r="C4" s="2"/>
      <c r="D4" s="2"/>
      <c r="E4" s="2"/>
      <c r="F4" s="63"/>
      <c r="G4" s="2"/>
      <c r="H4" s="2"/>
      <c r="I4" s="2"/>
      <c r="J4" s="2"/>
    </row>
    <row r="5" spans="1:10" ht="15.75">
      <c r="A5" s="2"/>
      <c r="B5" s="2"/>
      <c r="C5" s="2"/>
      <c r="D5" s="2"/>
      <c r="E5" s="2"/>
      <c r="F5" s="63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63"/>
      <c r="G6" s="2"/>
      <c r="H6" s="2"/>
      <c r="I6" s="2"/>
      <c r="J6" s="2"/>
    </row>
    <row r="7" spans="1:19" ht="20.25">
      <c r="A7" s="662"/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</row>
    <row r="8" spans="1:20" ht="20.25">
      <c r="A8" s="662" t="s">
        <v>92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</row>
    <row r="9" spans="1:20" ht="20.25">
      <c r="A9" s="662" t="s">
        <v>138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</row>
    <row r="10" spans="1:20" ht="20.25">
      <c r="A10" s="662" t="s">
        <v>55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</row>
    <row r="11" spans="1:20" ht="20.25">
      <c r="A11" s="662" t="s">
        <v>313</v>
      </c>
      <c r="B11" s="662"/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662"/>
    </row>
    <row r="12" spans="1:12" ht="7.5" customHeight="1">
      <c r="A12" s="66"/>
      <c r="B12" s="66"/>
      <c r="C12" s="66"/>
      <c r="D12" s="66"/>
      <c r="E12" s="66"/>
      <c r="F12" s="67"/>
      <c r="G12" s="66"/>
      <c r="H12" s="66"/>
      <c r="I12" s="66"/>
      <c r="J12" s="66"/>
      <c r="K12" s="66"/>
      <c r="L12" s="66"/>
    </row>
    <row r="13" spans="1:12" ht="15.75">
      <c r="A13" s="66"/>
      <c r="B13" s="68"/>
      <c r="C13" s="68"/>
      <c r="D13" s="66"/>
      <c r="E13" s="66"/>
      <c r="F13" s="67"/>
      <c r="G13" s="69"/>
      <c r="H13" s="69"/>
      <c r="I13" s="66"/>
      <c r="J13" s="66"/>
      <c r="K13" s="66"/>
      <c r="L13" s="66"/>
    </row>
    <row r="14" spans="1:12" ht="17.25">
      <c r="A14" s="71"/>
      <c r="B14" s="160" t="s">
        <v>56</v>
      </c>
      <c r="C14" s="68"/>
      <c r="D14" s="66"/>
      <c r="E14" s="66"/>
      <c r="F14" s="67" t="s">
        <v>57</v>
      </c>
      <c r="G14" s="70" t="s">
        <v>181</v>
      </c>
      <c r="H14" s="69" t="s">
        <v>38</v>
      </c>
      <c r="I14" s="66"/>
      <c r="J14" s="66" t="s">
        <v>209</v>
      </c>
      <c r="K14" s="66"/>
      <c r="L14" s="66"/>
    </row>
    <row r="15" spans="1:12" ht="17.25">
      <c r="A15" s="71"/>
      <c r="B15" s="160"/>
      <c r="C15" s="68"/>
      <c r="D15" s="66"/>
      <c r="E15" s="66"/>
      <c r="F15" s="67"/>
      <c r="G15" s="70"/>
      <c r="H15" s="70"/>
      <c r="I15" s="66"/>
      <c r="J15" s="66"/>
      <c r="K15" s="66"/>
      <c r="L15" s="66"/>
    </row>
    <row r="16" spans="1:12" ht="17.25">
      <c r="A16" s="71"/>
      <c r="B16" s="160" t="s">
        <v>58</v>
      </c>
      <c r="C16" s="68"/>
      <c r="D16" s="66"/>
      <c r="E16" s="66"/>
      <c r="F16" s="67" t="s">
        <v>57</v>
      </c>
      <c r="G16" s="70" t="s">
        <v>181</v>
      </c>
      <c r="H16" s="435" t="s">
        <v>210</v>
      </c>
      <c r="I16" s="69"/>
      <c r="J16" s="66" t="s">
        <v>96</v>
      </c>
      <c r="K16" s="66"/>
      <c r="L16" s="66"/>
    </row>
    <row r="17" spans="1:12" ht="25.5" customHeight="1">
      <c r="A17" s="71"/>
      <c r="B17" s="161"/>
      <c r="C17" s="72"/>
      <c r="D17" s="74"/>
      <c r="E17" s="71"/>
      <c r="F17" s="73"/>
      <c r="G17" s="71"/>
      <c r="H17" s="71"/>
      <c r="I17" s="71"/>
      <c r="J17" s="71"/>
      <c r="K17" s="66"/>
      <c r="L17" s="66"/>
    </row>
    <row r="18" spans="1:12" ht="21.75" customHeight="1">
      <c r="A18" s="71"/>
      <c r="B18" s="161" t="s">
        <v>93</v>
      </c>
      <c r="C18" s="72"/>
      <c r="D18" s="74"/>
      <c r="E18" s="71"/>
      <c r="F18" s="73"/>
      <c r="G18" s="71"/>
      <c r="H18" s="71"/>
      <c r="I18" s="71"/>
      <c r="J18" s="71"/>
      <c r="K18" s="66"/>
      <c r="L18" s="66"/>
    </row>
    <row r="19" spans="1:12" ht="20.25" customHeight="1">
      <c r="A19" s="71"/>
      <c r="B19" s="161" t="s">
        <v>94</v>
      </c>
      <c r="C19" s="72"/>
      <c r="D19" s="74" t="s">
        <v>57</v>
      </c>
      <c r="E19" s="179" t="s">
        <v>225</v>
      </c>
      <c r="F19" s="73"/>
      <c r="G19" s="71"/>
      <c r="H19" s="71"/>
      <c r="I19" s="71"/>
      <c r="J19" s="71"/>
      <c r="K19" s="66"/>
      <c r="L19" s="66"/>
    </row>
    <row r="20" spans="1:12" ht="19.5" customHeight="1">
      <c r="A20" s="71"/>
      <c r="B20" s="161" t="s">
        <v>95</v>
      </c>
      <c r="C20" s="72"/>
      <c r="D20" s="74" t="s">
        <v>57</v>
      </c>
      <c r="E20" s="71" t="s">
        <v>226</v>
      </c>
      <c r="F20" s="73"/>
      <c r="G20" s="71"/>
      <c r="H20" s="71"/>
      <c r="I20" s="71"/>
      <c r="J20" s="71"/>
      <c r="K20" s="66"/>
      <c r="L20" s="66"/>
    </row>
    <row r="21" spans="2:9" ht="10.5" customHeight="1">
      <c r="B21" s="666" t="s">
        <v>228</v>
      </c>
      <c r="C21" s="666"/>
      <c r="D21" s="667" t="s">
        <v>227</v>
      </c>
      <c r="E21" s="667"/>
      <c r="F21" s="667"/>
      <c r="G21" s="667"/>
      <c r="H21" s="667"/>
      <c r="I21" s="667"/>
    </row>
    <row r="22" spans="2:9" ht="7.5" customHeight="1">
      <c r="B22" s="666"/>
      <c r="C22" s="666"/>
      <c r="D22" s="667"/>
      <c r="E22" s="667"/>
      <c r="F22" s="667"/>
      <c r="G22" s="667"/>
      <c r="H22" s="667"/>
      <c r="I22" s="667"/>
    </row>
    <row r="23" spans="2:19" ht="19.5" customHeight="1">
      <c r="B23" s="77"/>
      <c r="C23" s="77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2"/>
      <c r="S23" s="2"/>
    </row>
    <row r="24" spans="2:19" ht="18" customHeight="1">
      <c r="B24" s="76"/>
      <c r="C24" s="65"/>
      <c r="D24" s="664"/>
      <c r="E24" s="664"/>
      <c r="F24" s="664"/>
      <c r="G24" s="664"/>
      <c r="H24" s="664"/>
      <c r="I24" s="664"/>
      <c r="J24" s="65"/>
      <c r="K24" s="2"/>
      <c r="L24" s="2"/>
      <c r="M24" s="2"/>
      <c r="N24" s="2"/>
      <c r="O24" s="2"/>
      <c r="P24" s="2"/>
      <c r="Q24" s="2"/>
      <c r="R24" s="2"/>
      <c r="S24" s="2"/>
    </row>
    <row r="25" spans="2:19" ht="3" customHeight="1">
      <c r="B25" s="76"/>
      <c r="C25" s="65"/>
      <c r="D25" s="664"/>
      <c r="E25" s="664"/>
      <c r="F25" s="664"/>
      <c r="G25" s="664"/>
      <c r="H25" s="664"/>
      <c r="I25" s="664"/>
      <c r="J25" s="65"/>
      <c r="K25" s="2"/>
      <c r="L25" s="2"/>
      <c r="M25" s="2"/>
      <c r="N25" s="2"/>
      <c r="O25" s="2"/>
      <c r="P25" s="2"/>
      <c r="Q25" s="2"/>
      <c r="R25" s="2"/>
      <c r="S25" s="2"/>
    </row>
    <row r="26" spans="2:19" ht="17.25" customHeight="1">
      <c r="B26" s="76"/>
      <c r="C26" s="65"/>
      <c r="D26" s="665"/>
      <c r="E26" s="665"/>
      <c r="F26" s="665"/>
      <c r="G26" s="665"/>
      <c r="H26" s="665"/>
      <c r="I26" s="665"/>
      <c r="J26" s="65"/>
      <c r="K26" s="2"/>
      <c r="L26" s="2"/>
      <c r="M26" s="2"/>
      <c r="N26" s="2"/>
      <c r="O26" s="2"/>
      <c r="P26" s="2"/>
      <c r="Q26" s="2"/>
      <c r="R26" s="2"/>
      <c r="S26" s="2"/>
    </row>
    <row r="27" spans="2:19" ht="15" customHeight="1">
      <c r="B27" s="76"/>
      <c r="C27" s="65"/>
      <c r="D27" s="665"/>
      <c r="E27" s="665"/>
      <c r="F27" s="665"/>
      <c r="G27" s="665"/>
      <c r="H27" s="665"/>
      <c r="I27" s="665"/>
      <c r="J27" s="65"/>
      <c r="K27" s="2"/>
      <c r="L27" s="2"/>
      <c r="M27" s="2"/>
      <c r="N27" s="2"/>
      <c r="O27" s="2"/>
      <c r="P27" s="2"/>
      <c r="Q27" s="2"/>
      <c r="R27" s="2"/>
      <c r="S27" s="2"/>
    </row>
    <row r="28" spans="2:21" ht="16.5" customHeight="1">
      <c r="B28" s="76"/>
      <c r="C28" s="65"/>
      <c r="D28" s="665"/>
      <c r="E28" s="665"/>
      <c r="F28" s="665"/>
      <c r="G28" s="665"/>
      <c r="H28" s="665"/>
      <c r="I28" s="665"/>
      <c r="J28" s="6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6.5" customHeight="1">
      <c r="B29" s="76"/>
      <c r="C29" s="65"/>
      <c r="D29" s="665"/>
      <c r="E29" s="665"/>
      <c r="F29" s="665"/>
      <c r="G29" s="665"/>
      <c r="H29" s="665"/>
      <c r="I29" s="665"/>
      <c r="J29" s="6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3" customHeight="1" hidden="1">
      <c r="B30" s="76"/>
      <c r="C30" s="65"/>
      <c r="D30" s="665"/>
      <c r="E30" s="665"/>
      <c r="F30" s="665"/>
      <c r="G30" s="665"/>
      <c r="H30" s="665"/>
      <c r="I30" s="665"/>
      <c r="J30" s="6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2"/>
      <c r="B31" s="65"/>
      <c r="C31" s="65"/>
      <c r="D31" s="665"/>
      <c r="E31" s="665"/>
      <c r="F31" s="665"/>
      <c r="G31" s="665"/>
      <c r="H31" s="665"/>
      <c r="I31" s="665"/>
      <c r="J31" s="65"/>
      <c r="K31" s="447"/>
      <c r="L31" s="447"/>
      <c r="M31" s="447"/>
      <c r="N31" s="447"/>
      <c r="O31" s="447"/>
      <c r="P31" s="447"/>
      <c r="Q31" s="447"/>
      <c r="R31" s="2"/>
      <c r="S31" s="2"/>
      <c r="T31" s="2"/>
      <c r="U31" s="2"/>
    </row>
    <row r="32" spans="1:21" ht="5.25" customHeight="1">
      <c r="A32" s="2"/>
      <c r="B32" s="2"/>
      <c r="C32" s="2"/>
      <c r="D32" s="2"/>
      <c r="E32" s="2"/>
      <c r="F32" s="6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ht="15" customHeight="1"/>
    <row r="34" ht="8.25" customHeight="1"/>
    <row r="36" ht="7.5" customHeight="1"/>
  </sheetData>
  <sheetProtection/>
  <mergeCells count="13">
    <mergeCell ref="D24:I25"/>
    <mergeCell ref="D26:I27"/>
    <mergeCell ref="D28:I30"/>
    <mergeCell ref="D31:I31"/>
    <mergeCell ref="B21:C22"/>
    <mergeCell ref="D21:I22"/>
    <mergeCell ref="A7:S7"/>
    <mergeCell ref="D23:I23"/>
    <mergeCell ref="J23:Q23"/>
    <mergeCell ref="A9:T9"/>
    <mergeCell ref="A8:T8"/>
    <mergeCell ref="A10:T10"/>
    <mergeCell ref="A11:T11"/>
  </mergeCells>
  <printOptions/>
  <pageMargins left="0.7086614173228347" right="1.141732283464567" top="0.48" bottom="0.5118110236220472" header="0.31496062992125984" footer="0.5118110236220472"/>
  <pageSetup horizontalDpi="600" verticalDpi="6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11"/>
  <sheetViews>
    <sheetView view="pageBreakPreview" zoomScale="90" zoomScaleSheetLayoutView="90" zoomScalePageLayoutView="0" workbookViewId="0" topLeftCell="A190">
      <selection activeCell="AD190" sqref="AD190"/>
    </sheetView>
  </sheetViews>
  <sheetFormatPr defaultColWidth="9.140625" defaultRowHeight="12.75"/>
  <cols>
    <col min="1" max="3" width="3.7109375" style="187" customWidth="1"/>
    <col min="4" max="4" width="7.140625" style="187" customWidth="1"/>
    <col min="5" max="5" width="3.7109375" style="187" customWidth="1"/>
    <col min="6" max="6" width="5.28125" style="187" customWidth="1"/>
    <col min="7" max="7" width="3.7109375" style="187" customWidth="1"/>
    <col min="8" max="8" width="7.140625" style="187" customWidth="1"/>
    <col min="9" max="9" width="7.8515625" style="187" customWidth="1"/>
    <col min="10" max="12" width="4.421875" style="187" customWidth="1"/>
    <col min="13" max="13" width="10.8515625" style="187" customWidth="1"/>
    <col min="14" max="14" width="3.57421875" style="187" customWidth="1"/>
    <col min="15" max="15" width="4.421875" style="187" customWidth="1"/>
    <col min="16" max="16" width="3.421875" style="187" customWidth="1"/>
    <col min="17" max="17" width="3.7109375" style="187" customWidth="1"/>
    <col min="18" max="18" width="3.8515625" style="187" customWidth="1"/>
    <col min="19" max="19" width="3.7109375" style="187" customWidth="1"/>
    <col min="20" max="20" width="3.8515625" style="187" customWidth="1"/>
    <col min="21" max="21" width="4.421875" style="187" customWidth="1"/>
    <col min="22" max="22" width="4.8515625" style="187" customWidth="1"/>
    <col min="23" max="25" width="4.421875" style="187" customWidth="1"/>
    <col min="26" max="26" width="4.8515625" style="187" customWidth="1"/>
    <col min="27" max="27" width="4.421875" style="187" customWidth="1"/>
    <col min="28" max="28" width="3.8515625" style="187" customWidth="1"/>
    <col min="29" max="29" width="3.7109375" style="187" customWidth="1"/>
    <col min="30" max="30" width="4.57421875" style="187" customWidth="1"/>
    <col min="31" max="31" width="3.57421875" style="187" customWidth="1"/>
    <col min="32" max="32" width="3.421875" style="187" customWidth="1"/>
    <col min="33" max="33" width="6.7109375" style="187" customWidth="1"/>
    <col min="34" max="34" width="13.140625" style="187" customWidth="1"/>
    <col min="35" max="35" width="8.57421875" style="187" customWidth="1"/>
    <col min="36" max="36" width="11.8515625" style="440" customWidth="1"/>
    <col min="37" max="37" width="14.421875" style="293" customWidth="1"/>
    <col min="38" max="16384" width="9.140625" style="293" customWidth="1"/>
  </cols>
  <sheetData>
    <row r="1" spans="1:36" s="276" customFormat="1" ht="15.75" customHeight="1">
      <c r="A1" s="965" t="s">
        <v>138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7"/>
      <c r="X1" s="968" t="s">
        <v>151</v>
      </c>
      <c r="Y1" s="969"/>
      <c r="Z1" s="969"/>
      <c r="AA1" s="969"/>
      <c r="AB1" s="969"/>
      <c r="AC1" s="969"/>
      <c r="AD1" s="970"/>
      <c r="AE1" s="971" t="s">
        <v>152</v>
      </c>
      <c r="AF1" s="971"/>
      <c r="AG1" s="971"/>
      <c r="AH1" s="972"/>
      <c r="AI1" s="973"/>
      <c r="AJ1" s="191"/>
    </row>
    <row r="2" spans="1:36" s="276" customFormat="1" ht="15.75" customHeight="1">
      <c r="A2" s="760" t="s">
        <v>55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2"/>
      <c r="X2" s="277" t="s">
        <v>202</v>
      </c>
      <c r="Y2" s="278">
        <v>18</v>
      </c>
      <c r="Z2" s="277" t="s">
        <v>38</v>
      </c>
      <c r="AA2" s="277">
        <v>18</v>
      </c>
      <c r="AB2" s="277" t="s">
        <v>121</v>
      </c>
      <c r="AC2" s="278">
        <v>5</v>
      </c>
      <c r="AD2" s="278">
        <v>2</v>
      </c>
      <c r="AE2" s="974"/>
      <c r="AF2" s="974"/>
      <c r="AG2" s="974"/>
      <c r="AH2" s="975"/>
      <c r="AI2" s="976"/>
      <c r="AJ2" s="191"/>
    </row>
    <row r="3" spans="1:36" s="276" customFormat="1" ht="15.75" customHeight="1">
      <c r="A3" s="757" t="s">
        <v>140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977"/>
      <c r="AJ3" s="191"/>
    </row>
    <row r="4" spans="1:36" s="276" customFormat="1" ht="15.75" customHeight="1">
      <c r="A4" s="760" t="s">
        <v>288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8"/>
      <c r="AJ4" s="191"/>
    </row>
    <row r="5" spans="1:36" s="276" customFormat="1" ht="15.75" customHeight="1">
      <c r="A5" s="613" t="s">
        <v>16</v>
      </c>
      <c r="B5" s="279"/>
      <c r="C5" s="279"/>
      <c r="D5" s="279"/>
      <c r="E5" s="280" t="s">
        <v>57</v>
      </c>
      <c r="F5" s="281" t="s">
        <v>75</v>
      </c>
      <c r="G5" s="282"/>
      <c r="H5" s="282"/>
      <c r="I5" s="283"/>
      <c r="J5" s="984" t="s">
        <v>528</v>
      </c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5"/>
      <c r="AJ5" s="191"/>
    </row>
    <row r="6" spans="1:36" s="276" customFormat="1" ht="15.75" customHeight="1">
      <c r="A6" s="613" t="s">
        <v>527</v>
      </c>
      <c r="B6" s="279"/>
      <c r="C6" s="279"/>
      <c r="D6" s="279"/>
      <c r="E6" s="280" t="s">
        <v>57</v>
      </c>
      <c r="F6" s="281" t="s">
        <v>421</v>
      </c>
      <c r="G6" s="282"/>
      <c r="H6" s="282"/>
      <c r="I6" s="283"/>
      <c r="J6" s="984" t="s">
        <v>529</v>
      </c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5"/>
      <c r="AJ6" s="191"/>
    </row>
    <row r="7" spans="1:36" s="276" customFormat="1" ht="15.75" customHeight="1">
      <c r="A7" s="614" t="s">
        <v>17</v>
      </c>
      <c r="B7" s="284"/>
      <c r="C7" s="284"/>
      <c r="D7" s="284"/>
      <c r="E7" s="285" t="s">
        <v>57</v>
      </c>
      <c r="F7" s="282" t="s">
        <v>530</v>
      </c>
      <c r="G7" s="282"/>
      <c r="H7" s="282"/>
      <c r="I7" s="286"/>
      <c r="J7" s="287" t="s">
        <v>102</v>
      </c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408"/>
      <c r="AJ7" s="191"/>
    </row>
    <row r="8" spans="1:36" s="276" customFormat="1" ht="15.75" customHeight="1">
      <c r="A8" s="614" t="s">
        <v>18</v>
      </c>
      <c r="B8" s="284"/>
      <c r="C8" s="284"/>
      <c r="D8" s="284"/>
      <c r="E8" s="285" t="s">
        <v>57</v>
      </c>
      <c r="F8" s="282" t="s">
        <v>531</v>
      </c>
      <c r="G8" s="282"/>
      <c r="H8" s="282"/>
      <c r="I8" s="286"/>
      <c r="J8" s="287" t="s">
        <v>422</v>
      </c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408"/>
      <c r="AJ8" s="191"/>
    </row>
    <row r="9" spans="1:36" s="276" customFormat="1" ht="15.75" customHeight="1">
      <c r="A9" s="615" t="s">
        <v>19</v>
      </c>
      <c r="B9" s="288"/>
      <c r="C9" s="288"/>
      <c r="D9" s="288"/>
      <c r="E9" s="285" t="s">
        <v>57</v>
      </c>
      <c r="F9" s="282" t="s">
        <v>532</v>
      </c>
      <c r="G9" s="282"/>
      <c r="H9" s="282"/>
      <c r="I9" s="286"/>
      <c r="J9" s="591" t="s">
        <v>165</v>
      </c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408"/>
      <c r="AJ9" s="191"/>
    </row>
    <row r="10" spans="1:36" s="276" customFormat="1" ht="15.75" customHeight="1">
      <c r="A10" s="615" t="s">
        <v>20</v>
      </c>
      <c r="B10" s="288"/>
      <c r="C10" s="288"/>
      <c r="D10" s="288"/>
      <c r="E10" s="285" t="s">
        <v>57</v>
      </c>
      <c r="F10" s="289" t="s">
        <v>289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409"/>
      <c r="AJ10" s="191"/>
    </row>
    <row r="11" spans="1:36" s="276" customFormat="1" ht="15.75" customHeight="1">
      <c r="A11" s="615" t="s">
        <v>21</v>
      </c>
      <c r="B11" s="288"/>
      <c r="C11" s="288"/>
      <c r="D11" s="288"/>
      <c r="E11" s="285" t="s">
        <v>57</v>
      </c>
      <c r="F11" s="289" t="s">
        <v>102</v>
      </c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89"/>
      <c r="R11" s="289"/>
      <c r="S11" s="289"/>
      <c r="T11" s="289"/>
      <c r="U11" s="289"/>
      <c r="V11" s="289"/>
      <c r="W11" s="289"/>
      <c r="X11" s="290"/>
      <c r="Y11" s="290"/>
      <c r="Z11" s="290"/>
      <c r="AA11" s="289"/>
      <c r="AB11" s="289"/>
      <c r="AC11" s="289"/>
      <c r="AD11" s="289"/>
      <c r="AE11" s="289"/>
      <c r="AF11" s="289"/>
      <c r="AG11" s="289"/>
      <c r="AH11" s="289"/>
      <c r="AI11" s="409"/>
      <c r="AJ11" s="191"/>
    </row>
    <row r="12" spans="1:36" s="276" customFormat="1" ht="15.75" customHeight="1">
      <c r="A12" s="615" t="s">
        <v>22</v>
      </c>
      <c r="B12" s="288"/>
      <c r="C12" s="288"/>
      <c r="D12" s="288"/>
      <c r="E12" s="285" t="s">
        <v>57</v>
      </c>
      <c r="F12" s="289" t="s">
        <v>290</v>
      </c>
      <c r="G12" s="290"/>
      <c r="H12" s="290"/>
      <c r="I12" s="289"/>
      <c r="J12" s="290"/>
      <c r="K12" s="290"/>
      <c r="L12" s="290"/>
      <c r="M12" s="289"/>
      <c r="N12" s="289"/>
      <c r="O12" s="289"/>
      <c r="P12" s="289"/>
      <c r="Q12" s="289"/>
      <c r="R12" s="287"/>
      <c r="S12" s="287"/>
      <c r="T12" s="287"/>
      <c r="U12" s="287"/>
      <c r="V12" s="287"/>
      <c r="W12" s="287"/>
      <c r="X12" s="289"/>
      <c r="Y12" s="289"/>
      <c r="Z12" s="289"/>
      <c r="AA12" s="289"/>
      <c r="AB12" s="287"/>
      <c r="AC12" s="287"/>
      <c r="AD12" s="287"/>
      <c r="AE12" s="287"/>
      <c r="AF12" s="287"/>
      <c r="AG12" s="287"/>
      <c r="AH12" s="287"/>
      <c r="AI12" s="409"/>
      <c r="AJ12" s="191"/>
    </row>
    <row r="13" spans="1:36" s="276" customFormat="1" ht="15.75" customHeight="1">
      <c r="A13" s="986" t="s">
        <v>153</v>
      </c>
      <c r="B13" s="952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  <c r="AH13" s="952"/>
      <c r="AI13" s="987"/>
      <c r="AJ13" s="191"/>
    </row>
    <row r="14" spans="1:36" s="291" customFormat="1" ht="15.75" customHeight="1">
      <c r="A14" s="988" t="s">
        <v>7</v>
      </c>
      <c r="B14" s="989"/>
      <c r="C14" s="989"/>
      <c r="D14" s="989"/>
      <c r="E14" s="951" t="s">
        <v>8</v>
      </c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3"/>
      <c r="AD14" s="951" t="s">
        <v>9</v>
      </c>
      <c r="AE14" s="952"/>
      <c r="AF14" s="952"/>
      <c r="AG14" s="952"/>
      <c r="AH14" s="952"/>
      <c r="AI14" s="987"/>
      <c r="AJ14" s="311"/>
    </row>
    <row r="15" spans="1:36" s="291" customFormat="1" ht="15.75" customHeight="1">
      <c r="A15" s="990"/>
      <c r="B15" s="991"/>
      <c r="C15" s="991"/>
      <c r="D15" s="991"/>
      <c r="E15" s="951" t="s">
        <v>149</v>
      </c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1" t="s">
        <v>150</v>
      </c>
      <c r="Q15" s="952"/>
      <c r="R15" s="952"/>
      <c r="S15" s="952"/>
      <c r="T15" s="952"/>
      <c r="U15" s="952"/>
      <c r="V15" s="952"/>
      <c r="W15" s="952"/>
      <c r="X15" s="952"/>
      <c r="Y15" s="952"/>
      <c r="Z15" s="952"/>
      <c r="AA15" s="952"/>
      <c r="AB15" s="952"/>
      <c r="AC15" s="953"/>
      <c r="AD15" s="992" t="s">
        <v>149</v>
      </c>
      <c r="AE15" s="993"/>
      <c r="AF15" s="993"/>
      <c r="AG15" s="994"/>
      <c r="AH15" s="992" t="s">
        <v>150</v>
      </c>
      <c r="AI15" s="995"/>
      <c r="AJ15" s="311"/>
    </row>
    <row r="16" spans="1:36" s="291" customFormat="1" ht="15.75" customHeight="1">
      <c r="A16" s="407" t="s">
        <v>12</v>
      </c>
      <c r="B16" s="284"/>
      <c r="C16" s="284"/>
      <c r="D16" s="284"/>
      <c r="E16" s="292" t="s">
        <v>423</v>
      </c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92" t="s">
        <v>423</v>
      </c>
      <c r="Q16" s="292"/>
      <c r="R16" s="284"/>
      <c r="S16" s="284"/>
      <c r="T16" s="284"/>
      <c r="U16" s="284"/>
      <c r="V16" s="284"/>
      <c r="W16" s="284"/>
      <c r="X16" s="284"/>
      <c r="Y16" s="284"/>
      <c r="Z16" s="284"/>
      <c r="AA16" s="287"/>
      <c r="AB16" s="287"/>
      <c r="AC16" s="287"/>
      <c r="AD16" s="957">
        <v>0.9</v>
      </c>
      <c r="AE16" s="958"/>
      <c r="AF16" s="958"/>
      <c r="AG16" s="959"/>
      <c r="AH16" s="957">
        <f>AD16</f>
        <v>0.9</v>
      </c>
      <c r="AI16" s="996"/>
      <c r="AJ16" s="311"/>
    </row>
    <row r="17" spans="1:36" s="291" customFormat="1" ht="15.75" customHeight="1">
      <c r="A17" s="407"/>
      <c r="B17" s="284"/>
      <c r="C17" s="284"/>
      <c r="D17" s="284"/>
      <c r="E17" s="292" t="s">
        <v>424</v>
      </c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92" t="s">
        <v>424</v>
      </c>
      <c r="Q17" s="292"/>
      <c r="R17" s="284"/>
      <c r="S17" s="284"/>
      <c r="T17" s="284"/>
      <c r="U17" s="284"/>
      <c r="V17" s="284"/>
      <c r="W17" s="284"/>
      <c r="X17" s="284"/>
      <c r="Y17" s="284"/>
      <c r="Z17" s="284"/>
      <c r="AA17" s="287"/>
      <c r="AB17" s="287"/>
      <c r="AC17" s="287"/>
      <c r="AD17" s="452"/>
      <c r="AE17" s="285"/>
      <c r="AF17" s="285"/>
      <c r="AG17" s="434"/>
      <c r="AH17" s="452"/>
      <c r="AI17" s="607"/>
      <c r="AJ17" s="311"/>
    </row>
    <row r="18" spans="1:35" ht="15.75" customHeight="1">
      <c r="A18" s="407" t="s">
        <v>13</v>
      </c>
      <c r="B18" s="284"/>
      <c r="C18" s="284"/>
      <c r="D18" s="284"/>
      <c r="E18" s="292" t="s">
        <v>425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92" t="s">
        <v>425</v>
      </c>
      <c r="Q18" s="292"/>
      <c r="R18" s="284"/>
      <c r="S18" s="284"/>
      <c r="T18" s="284"/>
      <c r="U18" s="284"/>
      <c r="V18" s="284"/>
      <c r="W18" s="284"/>
      <c r="X18" s="284"/>
      <c r="Y18" s="284"/>
      <c r="Z18" s="284"/>
      <c r="AA18" s="287"/>
      <c r="AB18" s="287"/>
      <c r="AC18" s="287"/>
      <c r="AD18" s="1056" t="s">
        <v>346</v>
      </c>
      <c r="AE18" s="958"/>
      <c r="AF18" s="958"/>
      <c r="AG18" s="959"/>
      <c r="AH18" s="1049" t="s">
        <v>348</v>
      </c>
      <c r="AI18" s="1050"/>
    </row>
    <row r="19" spans="1:35" ht="15.75" customHeight="1">
      <c r="A19" s="407" t="s">
        <v>14</v>
      </c>
      <c r="B19" s="284"/>
      <c r="C19" s="284"/>
      <c r="D19" s="284"/>
      <c r="E19" s="445" t="s">
        <v>427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445" t="s">
        <v>427</v>
      </c>
      <c r="Q19" s="445"/>
      <c r="R19" s="284"/>
      <c r="S19" s="284"/>
      <c r="T19" s="284"/>
      <c r="U19" s="284"/>
      <c r="V19" s="284"/>
      <c r="W19" s="284"/>
      <c r="X19" s="284"/>
      <c r="Y19" s="284"/>
      <c r="Z19" s="284"/>
      <c r="AA19" s="287"/>
      <c r="AB19" s="287"/>
      <c r="AC19" s="287"/>
      <c r="AD19" s="957" t="s">
        <v>434</v>
      </c>
      <c r="AE19" s="958"/>
      <c r="AF19" s="958"/>
      <c r="AG19" s="959"/>
      <c r="AH19" s="957" t="s">
        <v>269</v>
      </c>
      <c r="AI19" s="996"/>
    </row>
    <row r="20" spans="1:35" ht="15.75" customHeight="1">
      <c r="A20" s="407"/>
      <c r="B20" s="284"/>
      <c r="C20" s="284"/>
      <c r="D20" s="284"/>
      <c r="E20" s="445" t="s">
        <v>494</v>
      </c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445" t="s">
        <v>494</v>
      </c>
      <c r="Q20" s="445"/>
      <c r="R20" s="284"/>
      <c r="S20" s="284"/>
      <c r="T20" s="284"/>
      <c r="U20" s="284"/>
      <c r="V20" s="284"/>
      <c r="W20" s="284"/>
      <c r="X20" s="284"/>
      <c r="Y20" s="284"/>
      <c r="Z20" s="284"/>
      <c r="AA20" s="287"/>
      <c r="AB20" s="287"/>
      <c r="AC20" s="287"/>
      <c r="AD20" s="957" t="s">
        <v>434</v>
      </c>
      <c r="AE20" s="958"/>
      <c r="AF20" s="958"/>
      <c r="AG20" s="959"/>
      <c r="AH20" s="957" t="s">
        <v>269</v>
      </c>
      <c r="AI20" s="996"/>
    </row>
    <row r="21" spans="1:35" ht="15.75" customHeight="1">
      <c r="A21" s="407"/>
      <c r="B21" s="284"/>
      <c r="C21" s="284"/>
      <c r="D21" s="284"/>
      <c r="E21" s="445" t="s">
        <v>428</v>
      </c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445" t="s">
        <v>428</v>
      </c>
      <c r="Q21" s="445"/>
      <c r="R21" s="284"/>
      <c r="S21" s="284"/>
      <c r="T21" s="284"/>
      <c r="U21" s="284"/>
      <c r="V21" s="284"/>
      <c r="W21" s="284"/>
      <c r="X21" s="284"/>
      <c r="Y21" s="284"/>
      <c r="Z21" s="284"/>
      <c r="AA21" s="287"/>
      <c r="AB21" s="287"/>
      <c r="AC21" s="287"/>
      <c r="AD21" s="957" t="s">
        <v>434</v>
      </c>
      <c r="AE21" s="958"/>
      <c r="AF21" s="958"/>
      <c r="AG21" s="959"/>
      <c r="AH21" s="957" t="s">
        <v>269</v>
      </c>
      <c r="AI21" s="996"/>
    </row>
    <row r="22" spans="1:35" ht="15.75" customHeight="1">
      <c r="A22" s="407"/>
      <c r="B22" s="284"/>
      <c r="C22" s="284"/>
      <c r="D22" s="284"/>
      <c r="E22" s="445" t="s">
        <v>429</v>
      </c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445" t="s">
        <v>429</v>
      </c>
      <c r="Q22" s="445"/>
      <c r="R22" s="284"/>
      <c r="S22" s="284"/>
      <c r="T22" s="284"/>
      <c r="U22" s="284"/>
      <c r="V22" s="284"/>
      <c r="W22" s="284"/>
      <c r="X22" s="284"/>
      <c r="Y22" s="284"/>
      <c r="Z22" s="284"/>
      <c r="AA22" s="287"/>
      <c r="AB22" s="287"/>
      <c r="AC22" s="287"/>
      <c r="AD22" s="957" t="s">
        <v>434</v>
      </c>
      <c r="AE22" s="958"/>
      <c r="AF22" s="958"/>
      <c r="AG22" s="959"/>
      <c r="AH22" s="957" t="s">
        <v>269</v>
      </c>
      <c r="AI22" s="996"/>
    </row>
    <row r="23" spans="1:35" ht="15.75" customHeight="1">
      <c r="A23" s="407"/>
      <c r="B23" s="284"/>
      <c r="C23" s="284"/>
      <c r="D23" s="284"/>
      <c r="E23" s="445" t="s">
        <v>430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445" t="s">
        <v>430</v>
      </c>
      <c r="Q23" s="445"/>
      <c r="R23" s="284"/>
      <c r="S23" s="284"/>
      <c r="T23" s="284"/>
      <c r="U23" s="284"/>
      <c r="V23" s="284"/>
      <c r="W23" s="284"/>
      <c r="X23" s="284"/>
      <c r="Y23" s="284"/>
      <c r="Z23" s="284"/>
      <c r="AA23" s="287"/>
      <c r="AB23" s="287"/>
      <c r="AC23" s="287"/>
      <c r="AD23" s="957" t="s">
        <v>434</v>
      </c>
      <c r="AE23" s="958"/>
      <c r="AF23" s="958"/>
      <c r="AG23" s="959"/>
      <c r="AH23" s="957" t="s">
        <v>269</v>
      </c>
      <c r="AI23" s="996"/>
    </row>
    <row r="24" spans="1:35" ht="15.75" customHeight="1">
      <c r="A24" s="407"/>
      <c r="B24" s="284"/>
      <c r="C24" s="284"/>
      <c r="D24" s="284"/>
      <c r="E24" s="445" t="s">
        <v>431</v>
      </c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445" t="s">
        <v>431</v>
      </c>
      <c r="Q24" s="445"/>
      <c r="R24" s="284"/>
      <c r="S24" s="284"/>
      <c r="T24" s="284"/>
      <c r="U24" s="284"/>
      <c r="V24" s="284"/>
      <c r="W24" s="284"/>
      <c r="X24" s="284"/>
      <c r="Y24" s="284"/>
      <c r="Z24" s="284"/>
      <c r="AA24" s="287"/>
      <c r="AB24" s="287"/>
      <c r="AC24" s="287"/>
      <c r="AD24" s="957" t="s">
        <v>434</v>
      </c>
      <c r="AE24" s="958"/>
      <c r="AF24" s="958"/>
      <c r="AG24" s="959"/>
      <c r="AH24" s="957" t="s">
        <v>269</v>
      </c>
      <c r="AI24" s="996"/>
    </row>
    <row r="25" spans="1:35" ht="15.75" customHeight="1">
      <c r="A25" s="407"/>
      <c r="B25" s="284"/>
      <c r="C25" s="284"/>
      <c r="D25" s="284"/>
      <c r="E25" s="445" t="s">
        <v>432</v>
      </c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445" t="s">
        <v>432</v>
      </c>
      <c r="Q25" s="445"/>
      <c r="R25" s="284"/>
      <c r="S25" s="284"/>
      <c r="T25" s="284"/>
      <c r="U25" s="284"/>
      <c r="V25" s="284"/>
      <c r="W25" s="284"/>
      <c r="X25" s="284"/>
      <c r="Y25" s="284"/>
      <c r="Z25" s="284"/>
      <c r="AA25" s="287"/>
      <c r="AB25" s="287"/>
      <c r="AC25" s="287"/>
      <c r="AD25" s="957" t="s">
        <v>434</v>
      </c>
      <c r="AE25" s="958"/>
      <c r="AF25" s="958"/>
      <c r="AG25" s="959"/>
      <c r="AH25" s="957" t="s">
        <v>269</v>
      </c>
      <c r="AI25" s="996"/>
    </row>
    <row r="26" spans="1:35" ht="15" customHeight="1">
      <c r="A26" s="407"/>
      <c r="B26" s="284"/>
      <c r="C26" s="284"/>
      <c r="D26" s="284"/>
      <c r="E26" s="292" t="s">
        <v>433</v>
      </c>
      <c r="F26" s="287"/>
      <c r="G26" s="287"/>
      <c r="H26" s="287"/>
      <c r="I26" s="287"/>
      <c r="J26" s="287"/>
      <c r="K26" s="534"/>
      <c r="L26" s="287"/>
      <c r="M26" s="287"/>
      <c r="N26" s="287"/>
      <c r="O26" s="287"/>
      <c r="P26" s="292" t="s">
        <v>433</v>
      </c>
      <c r="Q26" s="292"/>
      <c r="R26" s="287"/>
      <c r="S26" s="287"/>
      <c r="T26" s="287"/>
      <c r="U26" s="287"/>
      <c r="V26" s="287"/>
      <c r="W26" s="188"/>
      <c r="X26" s="188"/>
      <c r="Y26" s="284"/>
      <c r="Z26" s="284"/>
      <c r="AA26" s="287"/>
      <c r="AB26" s="287"/>
      <c r="AC26" s="287"/>
      <c r="AD26" s="957" t="s">
        <v>434</v>
      </c>
      <c r="AE26" s="958"/>
      <c r="AF26" s="958"/>
      <c r="AG26" s="959"/>
      <c r="AH26" s="957" t="s">
        <v>269</v>
      </c>
      <c r="AI26" s="996"/>
    </row>
    <row r="27" spans="1:35" ht="15" customHeight="1">
      <c r="A27" s="407" t="s">
        <v>15</v>
      </c>
      <c r="B27" s="284"/>
      <c r="C27" s="284"/>
      <c r="D27" s="444"/>
      <c r="E27" s="292" t="s">
        <v>426</v>
      </c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92" t="s">
        <v>426</v>
      </c>
      <c r="Q27" s="292"/>
      <c r="R27" s="284"/>
      <c r="S27" s="284"/>
      <c r="T27" s="284"/>
      <c r="U27" s="284"/>
      <c r="V27" s="284"/>
      <c r="W27" s="284"/>
      <c r="X27" s="284"/>
      <c r="Y27" s="284"/>
      <c r="Z27" s="284"/>
      <c r="AA27" s="287"/>
      <c r="AB27" s="287"/>
      <c r="AC27" s="287"/>
      <c r="AD27" s="1057" t="s">
        <v>347</v>
      </c>
      <c r="AE27" s="958"/>
      <c r="AF27" s="958"/>
      <c r="AG27" s="959"/>
      <c r="AH27" s="1054" t="s">
        <v>347</v>
      </c>
      <c r="AI27" s="1055"/>
    </row>
    <row r="28" spans="1:35" ht="15" customHeight="1">
      <c r="A28" s="407" t="s">
        <v>10</v>
      </c>
      <c r="B28" s="284"/>
      <c r="C28" s="284"/>
      <c r="D28" s="284"/>
      <c r="E28" s="287"/>
      <c r="F28" s="287"/>
      <c r="G28" s="287" t="s">
        <v>435</v>
      </c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409"/>
    </row>
    <row r="29" spans="1:35" ht="0.75" customHeight="1">
      <c r="A29" s="532"/>
      <c r="B29" s="532"/>
      <c r="C29" s="532"/>
      <c r="D29" s="532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</row>
    <row r="30" spans="1:35" ht="15" customHeight="1">
      <c r="A30" s="978" t="s">
        <v>170</v>
      </c>
      <c r="B30" s="979"/>
      <c r="C30" s="979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9"/>
      <c r="V30" s="979"/>
      <c r="W30" s="979"/>
      <c r="X30" s="979"/>
      <c r="Y30" s="979"/>
      <c r="Z30" s="979"/>
      <c r="AA30" s="979"/>
      <c r="AB30" s="979"/>
      <c r="AC30" s="979"/>
      <c r="AD30" s="979"/>
      <c r="AE30" s="979"/>
      <c r="AF30" s="979"/>
      <c r="AG30" s="979"/>
      <c r="AH30" s="979"/>
      <c r="AI30" s="980"/>
    </row>
    <row r="31" spans="1:35" ht="15" customHeight="1">
      <c r="A31" s="981" t="s">
        <v>171</v>
      </c>
      <c r="B31" s="982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2"/>
      <c r="AI31" s="983"/>
    </row>
    <row r="32" spans="1:35" ht="13.5" customHeight="1">
      <c r="A32" s="997" t="s">
        <v>1</v>
      </c>
      <c r="B32" s="998"/>
      <c r="C32" s="998"/>
      <c r="D32" s="998"/>
      <c r="E32" s="998"/>
      <c r="F32" s="998"/>
      <c r="G32" s="1001" t="s">
        <v>2</v>
      </c>
      <c r="H32" s="998"/>
      <c r="I32" s="998"/>
      <c r="J32" s="998"/>
      <c r="K32" s="998"/>
      <c r="L32" s="998"/>
      <c r="M32" s="1002"/>
      <c r="N32" s="992" t="s">
        <v>144</v>
      </c>
      <c r="O32" s="993"/>
      <c r="P32" s="993"/>
      <c r="Q32" s="993"/>
      <c r="R32" s="993"/>
      <c r="S32" s="993"/>
      <c r="T32" s="994"/>
      <c r="U32" s="1001" t="s">
        <v>11</v>
      </c>
      <c r="V32" s="998"/>
      <c r="W32" s="1002"/>
      <c r="X32" s="992" t="s">
        <v>145</v>
      </c>
      <c r="Y32" s="993"/>
      <c r="Z32" s="993"/>
      <c r="AA32" s="993"/>
      <c r="AB32" s="993"/>
      <c r="AC32" s="993"/>
      <c r="AD32" s="994"/>
      <c r="AE32" s="1001" t="s">
        <v>11</v>
      </c>
      <c r="AF32" s="998"/>
      <c r="AG32" s="1002"/>
      <c r="AH32" s="928" t="s">
        <v>142</v>
      </c>
      <c r="AI32" s="963"/>
    </row>
    <row r="33" spans="1:35" ht="17.25" customHeight="1">
      <c r="A33" s="999"/>
      <c r="B33" s="1000"/>
      <c r="C33" s="1000"/>
      <c r="D33" s="1000"/>
      <c r="E33" s="1000"/>
      <c r="F33" s="1000"/>
      <c r="G33" s="1003"/>
      <c r="H33" s="1000"/>
      <c r="I33" s="1000"/>
      <c r="J33" s="1000"/>
      <c r="K33" s="1000"/>
      <c r="L33" s="1000"/>
      <c r="M33" s="1004"/>
      <c r="N33" s="992" t="s">
        <v>3</v>
      </c>
      <c r="O33" s="993"/>
      <c r="P33" s="993"/>
      <c r="Q33" s="993"/>
      <c r="R33" s="993"/>
      <c r="S33" s="993"/>
      <c r="T33" s="994"/>
      <c r="U33" s="1003"/>
      <c r="V33" s="1000"/>
      <c r="W33" s="1004"/>
      <c r="X33" s="992" t="s">
        <v>3</v>
      </c>
      <c r="Y33" s="993"/>
      <c r="Z33" s="993"/>
      <c r="AA33" s="993"/>
      <c r="AB33" s="993"/>
      <c r="AC33" s="993"/>
      <c r="AD33" s="994"/>
      <c r="AE33" s="1003"/>
      <c r="AF33" s="1000"/>
      <c r="AG33" s="1004"/>
      <c r="AH33" s="927" t="s">
        <v>159</v>
      </c>
      <c r="AI33" s="964"/>
    </row>
    <row r="34" spans="1:35" ht="17.25" customHeight="1">
      <c r="A34" s="360"/>
      <c r="B34" s="192"/>
      <c r="C34" s="192"/>
      <c r="D34" s="192"/>
      <c r="E34" s="192"/>
      <c r="F34" s="192"/>
      <c r="G34" s="193"/>
      <c r="H34" s="192"/>
      <c r="I34" s="192"/>
      <c r="J34" s="192"/>
      <c r="K34" s="192"/>
      <c r="L34" s="192"/>
      <c r="M34" s="192"/>
      <c r="N34" s="1007" t="s">
        <v>4</v>
      </c>
      <c r="O34" s="1008"/>
      <c r="P34" s="1007" t="s">
        <v>5</v>
      </c>
      <c r="Q34" s="1008"/>
      <c r="R34" s="1007" t="s">
        <v>178</v>
      </c>
      <c r="S34" s="1009"/>
      <c r="T34" s="1008"/>
      <c r="U34" s="975"/>
      <c r="V34" s="1005"/>
      <c r="W34" s="1006"/>
      <c r="X34" s="1007" t="s">
        <v>4</v>
      </c>
      <c r="Y34" s="1008"/>
      <c r="Z34" s="1007" t="s">
        <v>5</v>
      </c>
      <c r="AA34" s="1008"/>
      <c r="AB34" s="1007" t="s">
        <v>178</v>
      </c>
      <c r="AC34" s="1009"/>
      <c r="AD34" s="1008"/>
      <c r="AE34" s="975"/>
      <c r="AF34" s="1005"/>
      <c r="AG34" s="1006"/>
      <c r="AH34" s="497" t="s">
        <v>160</v>
      </c>
      <c r="AI34" s="493" t="s">
        <v>256</v>
      </c>
    </row>
    <row r="35" spans="1:35" s="191" customFormat="1" ht="17.25" customHeight="1">
      <c r="A35" s="1010">
        <v>1</v>
      </c>
      <c r="B35" s="1011"/>
      <c r="C35" s="1011"/>
      <c r="D35" s="1011"/>
      <c r="E35" s="1011"/>
      <c r="F35" s="1011"/>
      <c r="G35" s="1012">
        <v>2</v>
      </c>
      <c r="H35" s="1013"/>
      <c r="I35" s="1013"/>
      <c r="J35" s="1013"/>
      <c r="K35" s="1013"/>
      <c r="L35" s="1013"/>
      <c r="M35" s="1013"/>
      <c r="N35" s="1012">
        <v>3</v>
      </c>
      <c r="O35" s="1014"/>
      <c r="P35" s="1012">
        <v>4</v>
      </c>
      <c r="Q35" s="1014"/>
      <c r="R35" s="1012">
        <v>5</v>
      </c>
      <c r="S35" s="1013"/>
      <c r="T35" s="1014"/>
      <c r="U35" s="1012" t="s">
        <v>24</v>
      </c>
      <c r="V35" s="1013"/>
      <c r="W35" s="1013"/>
      <c r="X35" s="1012">
        <v>7</v>
      </c>
      <c r="Y35" s="1014"/>
      <c r="Z35" s="1012">
        <v>8</v>
      </c>
      <c r="AA35" s="1014"/>
      <c r="AB35" s="1012">
        <v>9</v>
      </c>
      <c r="AC35" s="1013"/>
      <c r="AD35" s="1014"/>
      <c r="AE35" s="1011" t="s">
        <v>164</v>
      </c>
      <c r="AF35" s="1011"/>
      <c r="AG35" s="1012"/>
      <c r="AH35" s="606" t="s">
        <v>143</v>
      </c>
      <c r="AI35" s="498">
        <v>12</v>
      </c>
    </row>
    <row r="36" spans="1:37" s="191" customFormat="1" ht="17.25" customHeight="1">
      <c r="A36" s="410" t="s">
        <v>533</v>
      </c>
      <c r="B36" s="294"/>
      <c r="C36" s="294"/>
      <c r="D36" s="294"/>
      <c r="E36" s="294"/>
      <c r="F36" s="295"/>
      <c r="G36" s="296" t="s">
        <v>179</v>
      </c>
      <c r="H36" s="297"/>
      <c r="I36" s="298"/>
      <c r="J36" s="298"/>
      <c r="K36" s="298"/>
      <c r="L36" s="298"/>
      <c r="M36" s="298"/>
      <c r="N36" s="1015"/>
      <c r="O36" s="1016"/>
      <c r="P36" s="1015"/>
      <c r="Q36" s="1016"/>
      <c r="R36" s="1015"/>
      <c r="S36" s="1017"/>
      <c r="T36" s="1016"/>
      <c r="U36" s="741">
        <f>U37</f>
        <v>90000000</v>
      </c>
      <c r="V36" s="742"/>
      <c r="W36" s="742"/>
      <c r="X36" s="1015"/>
      <c r="Y36" s="1016"/>
      <c r="Z36" s="1015"/>
      <c r="AA36" s="1016"/>
      <c r="AB36" s="1015"/>
      <c r="AC36" s="1017"/>
      <c r="AD36" s="1016"/>
      <c r="AE36" s="741">
        <f>AE37</f>
        <v>105000000</v>
      </c>
      <c r="AF36" s="742"/>
      <c r="AG36" s="742"/>
      <c r="AH36" s="516">
        <f aca="true" t="shared" si="0" ref="AH36:AH45">AE36-U36</f>
        <v>15000000</v>
      </c>
      <c r="AI36" s="518">
        <f>AH36/U36*100</f>
        <v>16.666666666666664</v>
      </c>
      <c r="AJ36" s="302"/>
      <c r="AK36" s="302">
        <f>2836750000-AE36</f>
        <v>2731750000</v>
      </c>
    </row>
    <row r="37" spans="1:37" s="191" customFormat="1" ht="17.25" customHeight="1">
      <c r="A37" s="411" t="s">
        <v>534</v>
      </c>
      <c r="B37" s="223"/>
      <c r="C37" s="223"/>
      <c r="D37" s="223"/>
      <c r="E37" s="223"/>
      <c r="F37" s="224"/>
      <c r="G37" s="296" t="s">
        <v>105</v>
      </c>
      <c r="H37" s="299"/>
      <c r="I37" s="227"/>
      <c r="J37" s="227"/>
      <c r="K37" s="227"/>
      <c r="L37" s="227"/>
      <c r="M37" s="227"/>
      <c r="N37" s="300"/>
      <c r="O37" s="301"/>
      <c r="P37" s="300"/>
      <c r="Q37" s="301"/>
      <c r="R37" s="300"/>
      <c r="S37" s="219"/>
      <c r="T37" s="301"/>
      <c r="U37" s="738">
        <f>U38+U47</f>
        <v>90000000</v>
      </c>
      <c r="V37" s="740"/>
      <c r="W37" s="740"/>
      <c r="X37" s="300"/>
      <c r="Y37" s="301"/>
      <c r="Z37" s="300"/>
      <c r="AA37" s="301"/>
      <c r="AB37" s="300"/>
      <c r="AC37" s="219"/>
      <c r="AD37" s="301"/>
      <c r="AE37" s="738">
        <f>AE38+AE47</f>
        <v>105000000</v>
      </c>
      <c r="AF37" s="740"/>
      <c r="AG37" s="740"/>
      <c r="AH37" s="495">
        <f t="shared" si="0"/>
        <v>15000000</v>
      </c>
      <c r="AI37" s="499">
        <f>AH37/U37*100</f>
        <v>16.666666666666664</v>
      </c>
      <c r="AJ37" s="302"/>
      <c r="AK37" s="302"/>
    </row>
    <row r="38" spans="1:35" s="191" customFormat="1" ht="17.25" customHeight="1">
      <c r="A38" s="411" t="s">
        <v>535</v>
      </c>
      <c r="B38" s="234"/>
      <c r="C38" s="234"/>
      <c r="D38" s="234"/>
      <c r="E38" s="234"/>
      <c r="F38" s="235"/>
      <c r="G38" s="526" t="s">
        <v>52</v>
      </c>
      <c r="H38" s="303"/>
      <c r="I38" s="227"/>
      <c r="J38" s="227"/>
      <c r="K38" s="227"/>
      <c r="L38" s="227"/>
      <c r="M38" s="227"/>
      <c r="N38" s="947"/>
      <c r="O38" s="948"/>
      <c r="P38" s="947"/>
      <c r="Q38" s="948"/>
      <c r="R38" s="947"/>
      <c r="S38" s="956"/>
      <c r="T38" s="948"/>
      <c r="U38" s="738">
        <f>U42</f>
        <v>3500000</v>
      </c>
      <c r="V38" s="740"/>
      <c r="W38" s="739"/>
      <c r="X38" s="956"/>
      <c r="Y38" s="948"/>
      <c r="Z38" s="947"/>
      <c r="AA38" s="948"/>
      <c r="AB38" s="947"/>
      <c r="AC38" s="956"/>
      <c r="AD38" s="948"/>
      <c r="AE38" s="738">
        <f>AE42</f>
        <v>2000000</v>
      </c>
      <c r="AF38" s="740"/>
      <c r="AG38" s="739"/>
      <c r="AH38" s="495">
        <f t="shared" si="0"/>
        <v>-1500000</v>
      </c>
      <c r="AI38" s="412">
        <v>0</v>
      </c>
    </row>
    <row r="39" spans="1:35" s="191" customFormat="1" ht="2.25" customHeight="1">
      <c r="A39" s="411"/>
      <c r="B39" s="234"/>
      <c r="C39" s="234"/>
      <c r="D39" s="234"/>
      <c r="E39" s="234"/>
      <c r="F39" s="235"/>
      <c r="G39" s="526"/>
      <c r="H39" s="303"/>
      <c r="I39" s="227"/>
      <c r="J39" s="227"/>
      <c r="K39" s="227"/>
      <c r="L39" s="227"/>
      <c r="M39" s="227"/>
      <c r="N39" s="219"/>
      <c r="O39" s="301"/>
      <c r="P39" s="300"/>
      <c r="Q39" s="301"/>
      <c r="R39" s="300"/>
      <c r="S39" s="219"/>
      <c r="T39" s="301"/>
      <c r="U39" s="494"/>
      <c r="V39" s="495"/>
      <c r="W39" s="517"/>
      <c r="X39" s="219"/>
      <c r="Y39" s="301"/>
      <c r="Z39" s="300"/>
      <c r="AA39" s="301"/>
      <c r="AB39" s="300"/>
      <c r="AC39" s="219"/>
      <c r="AD39" s="301"/>
      <c r="AE39" s="494"/>
      <c r="AF39" s="495"/>
      <c r="AG39" s="517"/>
      <c r="AH39" s="495"/>
      <c r="AI39" s="412"/>
    </row>
    <row r="40" spans="1:37" s="8" customFormat="1" ht="33.75" customHeight="1" thickBot="1">
      <c r="A40" s="1051" t="s">
        <v>266</v>
      </c>
      <c r="B40" s="1052"/>
      <c r="C40" s="1052"/>
      <c r="D40" s="1052"/>
      <c r="E40" s="1052"/>
      <c r="F40" s="1052"/>
      <c r="G40" s="1052"/>
      <c r="H40" s="1052"/>
      <c r="I40" s="1052"/>
      <c r="J40" s="1052"/>
      <c r="K40" s="1052"/>
      <c r="L40" s="1052"/>
      <c r="M40" s="1052"/>
      <c r="N40" s="1052"/>
      <c r="O40" s="1052"/>
      <c r="P40" s="1052"/>
      <c r="Q40" s="1052"/>
      <c r="R40" s="1052"/>
      <c r="S40" s="1052"/>
      <c r="T40" s="1052"/>
      <c r="U40" s="1052"/>
      <c r="V40" s="1052"/>
      <c r="W40" s="1052"/>
      <c r="X40" s="1052"/>
      <c r="Y40" s="1052"/>
      <c r="Z40" s="1052"/>
      <c r="AA40" s="1052"/>
      <c r="AB40" s="1052"/>
      <c r="AC40" s="1052"/>
      <c r="AD40" s="1052"/>
      <c r="AE40" s="1052"/>
      <c r="AF40" s="1052"/>
      <c r="AG40" s="1052"/>
      <c r="AH40" s="1052"/>
      <c r="AI40" s="1053"/>
      <c r="AJ40" s="441"/>
      <c r="AK40" s="349"/>
    </row>
    <row r="41" spans="1:35" s="191" customFormat="1" ht="17.25" customHeight="1">
      <c r="A41" s="411"/>
      <c r="B41" s="234"/>
      <c r="C41" s="234"/>
      <c r="D41" s="234"/>
      <c r="E41" s="234"/>
      <c r="F41" s="235"/>
      <c r="G41" s="526"/>
      <c r="H41" s="303"/>
      <c r="I41" s="227"/>
      <c r="J41" s="227"/>
      <c r="K41" s="227"/>
      <c r="L41" s="227"/>
      <c r="M41" s="227"/>
      <c r="N41" s="219"/>
      <c r="O41" s="301"/>
      <c r="P41" s="300"/>
      <c r="Q41" s="301"/>
      <c r="R41" s="300"/>
      <c r="S41" s="219"/>
      <c r="T41" s="301"/>
      <c r="U41" s="494"/>
      <c r="V41" s="495"/>
      <c r="W41" s="517"/>
      <c r="X41" s="219"/>
      <c r="Y41" s="301"/>
      <c r="Z41" s="300"/>
      <c r="AA41" s="301"/>
      <c r="AB41" s="300"/>
      <c r="AC41" s="219"/>
      <c r="AD41" s="301"/>
      <c r="AE41" s="494"/>
      <c r="AF41" s="495"/>
      <c r="AG41" s="517"/>
      <c r="AH41" s="495"/>
      <c r="AI41" s="412"/>
    </row>
    <row r="42" spans="1:37" s="8" customFormat="1" ht="17.25" customHeight="1">
      <c r="A42" s="414" t="s">
        <v>536</v>
      </c>
      <c r="B42" s="28"/>
      <c r="C42" s="28"/>
      <c r="D42" s="28"/>
      <c r="E42" s="28"/>
      <c r="F42" s="525"/>
      <c r="G42" s="306" t="s">
        <v>247</v>
      </c>
      <c r="H42" s="28"/>
      <c r="I42" s="28"/>
      <c r="J42" s="28"/>
      <c r="K42" s="28"/>
      <c r="L42" s="28"/>
      <c r="M42" s="525"/>
      <c r="N42" s="955"/>
      <c r="O42" s="950"/>
      <c r="P42" s="947"/>
      <c r="Q42" s="948"/>
      <c r="R42" s="947"/>
      <c r="S42" s="956"/>
      <c r="T42" s="948"/>
      <c r="U42" s="721">
        <f>U43</f>
        <v>3500000</v>
      </c>
      <c r="V42" s="735"/>
      <c r="W42" s="722"/>
      <c r="X42" s="955"/>
      <c r="Y42" s="950"/>
      <c r="Z42" s="947"/>
      <c r="AA42" s="948"/>
      <c r="AB42" s="947"/>
      <c r="AC42" s="956"/>
      <c r="AD42" s="948"/>
      <c r="AE42" s="721">
        <f>AE43</f>
        <v>2000000</v>
      </c>
      <c r="AF42" s="735"/>
      <c r="AG42" s="722"/>
      <c r="AH42" s="233">
        <f t="shared" si="0"/>
        <v>-1500000</v>
      </c>
      <c r="AI42" s="413">
        <v>0</v>
      </c>
      <c r="AJ42" s="592"/>
      <c r="AK42" s="592"/>
    </row>
    <row r="43" spans="1:35" s="191" customFormat="1" ht="15.75" customHeight="1">
      <c r="A43" s="414" t="s">
        <v>537</v>
      </c>
      <c r="B43" s="234"/>
      <c r="C43" s="234"/>
      <c r="D43" s="234"/>
      <c r="E43" s="234"/>
      <c r="F43" s="235"/>
      <c r="G43" s="306" t="s">
        <v>183</v>
      </c>
      <c r="H43" s="299"/>
      <c r="I43" s="228"/>
      <c r="J43" s="228"/>
      <c r="K43" s="228"/>
      <c r="L43" s="228"/>
      <c r="M43" s="322"/>
      <c r="N43" s="955"/>
      <c r="O43" s="950"/>
      <c r="P43" s="947"/>
      <c r="Q43" s="948"/>
      <c r="R43" s="947"/>
      <c r="S43" s="956"/>
      <c r="T43" s="948"/>
      <c r="U43" s="721">
        <f>SUM(U44:W45)</f>
        <v>3500000</v>
      </c>
      <c r="V43" s="735"/>
      <c r="W43" s="722"/>
      <c r="X43" s="955"/>
      <c r="Y43" s="950"/>
      <c r="Z43" s="947"/>
      <c r="AA43" s="948"/>
      <c r="AB43" s="947"/>
      <c r="AC43" s="956"/>
      <c r="AD43" s="948"/>
      <c r="AE43" s="721">
        <f>SUM(AE44:AG45)</f>
        <v>2000000</v>
      </c>
      <c r="AF43" s="735"/>
      <c r="AG43" s="722"/>
      <c r="AH43" s="233">
        <f t="shared" si="0"/>
        <v>-1500000</v>
      </c>
      <c r="AI43" s="413">
        <v>0</v>
      </c>
    </row>
    <row r="44" spans="1:37" s="191" customFormat="1" ht="18" customHeight="1">
      <c r="A44" s="411"/>
      <c r="B44" s="234"/>
      <c r="C44" s="234"/>
      <c r="D44" s="234"/>
      <c r="E44" s="234"/>
      <c r="F44" s="235"/>
      <c r="G44" s="593" t="s">
        <v>349</v>
      </c>
      <c r="I44" s="228"/>
      <c r="J44" s="228"/>
      <c r="K44" s="228"/>
      <c r="L44" s="228"/>
      <c r="M44" s="228"/>
      <c r="N44" s="945">
        <v>10</v>
      </c>
      <c r="O44" s="946"/>
      <c r="P44" s="947" t="s">
        <v>184</v>
      </c>
      <c r="Q44" s="948"/>
      <c r="R44" s="942">
        <v>200000</v>
      </c>
      <c r="S44" s="943"/>
      <c r="T44" s="944"/>
      <c r="U44" s="721">
        <f>N44*R44</f>
        <v>2000000</v>
      </c>
      <c r="V44" s="735"/>
      <c r="W44" s="722"/>
      <c r="X44" s="954">
        <v>10</v>
      </c>
      <c r="Y44" s="946"/>
      <c r="Z44" s="947" t="s">
        <v>184</v>
      </c>
      <c r="AA44" s="948"/>
      <c r="AB44" s="942">
        <v>200000</v>
      </c>
      <c r="AC44" s="943"/>
      <c r="AD44" s="944"/>
      <c r="AE44" s="721">
        <f>X44*AB44</f>
        <v>2000000</v>
      </c>
      <c r="AF44" s="735"/>
      <c r="AG44" s="722"/>
      <c r="AH44" s="233">
        <f t="shared" si="0"/>
        <v>0</v>
      </c>
      <c r="AI44" s="500">
        <f>AH44/U44*100</f>
        <v>0</v>
      </c>
      <c r="AK44" s="302"/>
    </row>
    <row r="45" spans="1:35" s="191" customFormat="1" ht="17.25" customHeight="1">
      <c r="A45" s="411"/>
      <c r="B45" s="234"/>
      <c r="C45" s="234"/>
      <c r="D45" s="234"/>
      <c r="E45" s="234"/>
      <c r="F45" s="235"/>
      <c r="G45" s="238" t="s">
        <v>350</v>
      </c>
      <c r="I45" s="228"/>
      <c r="J45" s="228"/>
      <c r="K45" s="228"/>
      <c r="L45" s="228"/>
      <c r="M45" s="322"/>
      <c r="N45" s="945">
        <v>10</v>
      </c>
      <c r="O45" s="946"/>
      <c r="P45" s="947" t="s">
        <v>184</v>
      </c>
      <c r="Q45" s="948"/>
      <c r="R45" s="942">
        <v>150000</v>
      </c>
      <c r="S45" s="943"/>
      <c r="T45" s="944"/>
      <c r="U45" s="721">
        <f>N45*R45</f>
        <v>1500000</v>
      </c>
      <c r="V45" s="735"/>
      <c r="W45" s="722"/>
      <c r="X45" s="954">
        <v>0</v>
      </c>
      <c r="Y45" s="946"/>
      <c r="Z45" s="947" t="s">
        <v>182</v>
      </c>
      <c r="AA45" s="948"/>
      <c r="AB45" s="942">
        <v>0</v>
      </c>
      <c r="AC45" s="943"/>
      <c r="AD45" s="944"/>
      <c r="AE45" s="721">
        <f>X45*AB45</f>
        <v>0</v>
      </c>
      <c r="AF45" s="735"/>
      <c r="AG45" s="722"/>
      <c r="AH45" s="233">
        <f t="shared" si="0"/>
        <v>-1500000</v>
      </c>
      <c r="AI45" s="500">
        <f>AH45/U45*100</f>
        <v>-100</v>
      </c>
    </row>
    <row r="46" spans="1:35" s="191" customFormat="1" ht="6.75" customHeight="1">
      <c r="A46" s="411"/>
      <c r="B46" s="234"/>
      <c r="C46" s="234"/>
      <c r="D46" s="234"/>
      <c r="E46" s="234"/>
      <c r="F46" s="235"/>
      <c r="G46" s="601"/>
      <c r="I46" s="228"/>
      <c r="J46" s="228"/>
      <c r="K46" s="228"/>
      <c r="L46" s="228"/>
      <c r="M46" s="228"/>
      <c r="N46" s="450"/>
      <c r="O46" s="451"/>
      <c r="P46" s="300"/>
      <c r="Q46" s="301"/>
      <c r="R46" s="308"/>
      <c r="S46" s="309"/>
      <c r="T46" s="310"/>
      <c r="U46" s="229"/>
      <c r="V46" s="233"/>
      <c r="W46" s="233"/>
      <c r="X46" s="450"/>
      <c r="Y46" s="451"/>
      <c r="Z46" s="300"/>
      <c r="AA46" s="301"/>
      <c r="AB46" s="308"/>
      <c r="AC46" s="309"/>
      <c r="AD46" s="310"/>
      <c r="AE46" s="229"/>
      <c r="AF46" s="233"/>
      <c r="AG46" s="230"/>
      <c r="AH46" s="233"/>
      <c r="AI46" s="500"/>
    </row>
    <row r="47" spans="1:35" s="191" customFormat="1" ht="17.25" customHeight="1">
      <c r="A47" s="411" t="s">
        <v>538</v>
      </c>
      <c r="B47" s="234"/>
      <c r="C47" s="234"/>
      <c r="D47" s="234"/>
      <c r="E47" s="234"/>
      <c r="F47" s="235"/>
      <c r="G47" s="526" t="s">
        <v>406</v>
      </c>
      <c r="H47" s="303"/>
      <c r="I47" s="227"/>
      <c r="J47" s="227"/>
      <c r="K47" s="227"/>
      <c r="L47" s="227"/>
      <c r="M47" s="227"/>
      <c r="N47" s="947"/>
      <c r="O47" s="948"/>
      <c r="P47" s="947"/>
      <c r="Q47" s="948"/>
      <c r="R47" s="947"/>
      <c r="S47" s="956"/>
      <c r="T47" s="948"/>
      <c r="U47" s="738">
        <f>U48+U90+U97+U119+U149+U167+U123+U128+U163</f>
        <v>86500000</v>
      </c>
      <c r="V47" s="740"/>
      <c r="W47" s="740"/>
      <c r="X47" s="947"/>
      <c r="Y47" s="948"/>
      <c r="Z47" s="947"/>
      <c r="AA47" s="948"/>
      <c r="AB47" s="947"/>
      <c r="AC47" s="956"/>
      <c r="AD47" s="948"/>
      <c r="AE47" s="738">
        <f>AE48+AE90+AE97+AE119+AE149+AE167+AE123+AE128+AE163</f>
        <v>103000000</v>
      </c>
      <c r="AF47" s="740"/>
      <c r="AG47" s="739"/>
      <c r="AH47" s="495">
        <f>AE47-U47</f>
        <v>16500000</v>
      </c>
      <c r="AI47" s="499">
        <f>AH47/U47*100</f>
        <v>19.07514450867052</v>
      </c>
    </row>
    <row r="48" spans="1:35" s="311" customFormat="1" ht="15" customHeight="1">
      <c r="A48" s="414" t="s">
        <v>539</v>
      </c>
      <c r="B48" s="234"/>
      <c r="C48" s="234"/>
      <c r="D48" s="234"/>
      <c r="E48" s="234"/>
      <c r="F48" s="235"/>
      <c r="G48" s="306" t="s">
        <v>357</v>
      </c>
      <c r="H48" s="307"/>
      <c r="I48" s="228"/>
      <c r="J48" s="228"/>
      <c r="K48" s="228"/>
      <c r="L48" s="228"/>
      <c r="M48" s="228"/>
      <c r="N48" s="949"/>
      <c r="O48" s="950"/>
      <c r="P48" s="947"/>
      <c r="Q48" s="948"/>
      <c r="R48" s="942"/>
      <c r="S48" s="943"/>
      <c r="T48" s="944"/>
      <c r="U48" s="721">
        <f>U49+U83</f>
        <v>6389900</v>
      </c>
      <c r="V48" s="735"/>
      <c r="W48" s="735"/>
      <c r="X48" s="949"/>
      <c r="Y48" s="950"/>
      <c r="Z48" s="947"/>
      <c r="AA48" s="948"/>
      <c r="AB48" s="942"/>
      <c r="AC48" s="943"/>
      <c r="AD48" s="944"/>
      <c r="AE48" s="721">
        <f>AE49+AE83</f>
        <v>6836000</v>
      </c>
      <c r="AF48" s="735"/>
      <c r="AG48" s="722"/>
      <c r="AH48" s="233">
        <f>AE48-U48</f>
        <v>446100</v>
      </c>
      <c r="AI48" s="500">
        <f>AH48/U48*100</f>
        <v>6.981329911266217</v>
      </c>
    </row>
    <row r="49" spans="1:35" s="311" customFormat="1" ht="15" customHeight="1">
      <c r="A49" s="415" t="s">
        <v>540</v>
      </c>
      <c r="B49" s="234"/>
      <c r="C49" s="234"/>
      <c r="D49" s="234"/>
      <c r="E49" s="234"/>
      <c r="F49" s="235"/>
      <c r="G49" s="306" t="s">
        <v>248</v>
      </c>
      <c r="H49" s="307"/>
      <c r="I49" s="228"/>
      <c r="J49" s="228"/>
      <c r="K49" s="228"/>
      <c r="L49" s="228"/>
      <c r="M49" s="228"/>
      <c r="N49" s="304"/>
      <c r="O49" s="305"/>
      <c r="P49" s="300"/>
      <c r="Q49" s="301"/>
      <c r="R49" s="308"/>
      <c r="S49" s="309"/>
      <c r="T49" s="310"/>
      <c r="U49" s="721">
        <f>SUM(U50:W82)</f>
        <v>1769900</v>
      </c>
      <c r="V49" s="735"/>
      <c r="W49" s="735"/>
      <c r="X49" s="304"/>
      <c r="Y49" s="305"/>
      <c r="Z49" s="300"/>
      <c r="AA49" s="301"/>
      <c r="AB49" s="308"/>
      <c r="AC49" s="309"/>
      <c r="AD49" s="310"/>
      <c r="AE49" s="721">
        <f>SUM(AE50:AG82)</f>
        <v>2216000</v>
      </c>
      <c r="AF49" s="735"/>
      <c r="AG49" s="722"/>
      <c r="AH49" s="233">
        <f>SUM(AH50:AH82)</f>
        <v>446100</v>
      </c>
      <c r="AI49" s="500">
        <f>AH49/U49*100</f>
        <v>25.2048138312899</v>
      </c>
    </row>
    <row r="50" spans="1:35" ht="15.75">
      <c r="A50" s="387"/>
      <c r="B50" s="234"/>
      <c r="C50" s="234"/>
      <c r="D50" s="234"/>
      <c r="E50" s="234"/>
      <c r="F50" s="235"/>
      <c r="G50" s="595" t="s">
        <v>436</v>
      </c>
      <c r="H50" s="596"/>
      <c r="I50" s="228"/>
      <c r="J50" s="228"/>
      <c r="K50" s="228"/>
      <c r="L50" s="228"/>
      <c r="M50" s="228"/>
      <c r="N50" s="945">
        <v>11</v>
      </c>
      <c r="O50" s="946"/>
      <c r="P50" s="947" t="s">
        <v>185</v>
      </c>
      <c r="Q50" s="948"/>
      <c r="R50" s="942">
        <v>55000</v>
      </c>
      <c r="S50" s="943"/>
      <c r="T50" s="944"/>
      <c r="U50" s="721">
        <f>R50*N50</f>
        <v>605000</v>
      </c>
      <c r="V50" s="735"/>
      <c r="W50" s="735"/>
      <c r="X50" s="945">
        <v>13</v>
      </c>
      <c r="Y50" s="946"/>
      <c r="Z50" s="947" t="s">
        <v>185</v>
      </c>
      <c r="AA50" s="948"/>
      <c r="AB50" s="942">
        <v>55000</v>
      </c>
      <c r="AC50" s="943"/>
      <c r="AD50" s="944"/>
      <c r="AE50" s="721">
        <f>AB50*X50</f>
        <v>715000</v>
      </c>
      <c r="AF50" s="735"/>
      <c r="AG50" s="722"/>
      <c r="AH50" s="233">
        <f>AE50-U50</f>
        <v>110000</v>
      </c>
      <c r="AI50" s="500">
        <f>AH50/U50*100</f>
        <v>18.181818181818183</v>
      </c>
    </row>
    <row r="51" spans="1:35" ht="15.75">
      <c r="A51" s="387"/>
      <c r="B51" s="234"/>
      <c r="C51" s="234"/>
      <c r="D51" s="234"/>
      <c r="E51" s="234"/>
      <c r="F51" s="235"/>
      <c r="G51" s="595" t="s">
        <v>437</v>
      </c>
      <c r="H51" s="596"/>
      <c r="I51" s="228"/>
      <c r="J51" s="228"/>
      <c r="K51" s="228"/>
      <c r="L51" s="228"/>
      <c r="M51" s="228"/>
      <c r="N51" s="945">
        <v>10</v>
      </c>
      <c r="O51" s="946"/>
      <c r="P51" s="947" t="s">
        <v>146</v>
      </c>
      <c r="Q51" s="948"/>
      <c r="R51" s="942">
        <v>2500</v>
      </c>
      <c r="S51" s="943"/>
      <c r="T51" s="944"/>
      <c r="U51" s="721">
        <f aca="true" t="shared" si="1" ref="U51:U81">R51*N51</f>
        <v>25000</v>
      </c>
      <c r="V51" s="735"/>
      <c r="W51" s="735"/>
      <c r="X51" s="945">
        <v>25</v>
      </c>
      <c r="Y51" s="946"/>
      <c r="Z51" s="947" t="s">
        <v>146</v>
      </c>
      <c r="AA51" s="948"/>
      <c r="AB51" s="942">
        <v>2500</v>
      </c>
      <c r="AC51" s="943"/>
      <c r="AD51" s="944"/>
      <c r="AE51" s="721">
        <f aca="true" t="shared" si="2" ref="AE51:AE64">AB51*X51</f>
        <v>62500</v>
      </c>
      <c r="AF51" s="735"/>
      <c r="AG51" s="722"/>
      <c r="AH51" s="233">
        <f aca="true" t="shared" si="3" ref="AH51:AH74">AE51-U51</f>
        <v>37500</v>
      </c>
      <c r="AI51" s="500">
        <f aca="true" t="shared" si="4" ref="AI51:AI74">AH51/U51*100</f>
        <v>150</v>
      </c>
    </row>
    <row r="52" spans="1:37" s="440" customFormat="1" ht="15.75">
      <c r="A52" s="387"/>
      <c r="B52" s="234"/>
      <c r="C52" s="234"/>
      <c r="D52" s="234"/>
      <c r="E52" s="234"/>
      <c r="F52" s="235"/>
      <c r="G52" s="597" t="s">
        <v>190</v>
      </c>
      <c r="H52" s="596"/>
      <c r="I52" s="228"/>
      <c r="J52" s="228"/>
      <c r="K52" s="228"/>
      <c r="L52" s="228"/>
      <c r="M52" s="228"/>
      <c r="N52" s="945">
        <v>5</v>
      </c>
      <c r="O52" s="946"/>
      <c r="P52" s="947" t="s">
        <v>146</v>
      </c>
      <c r="Q52" s="948"/>
      <c r="R52" s="942">
        <v>8000</v>
      </c>
      <c r="S52" s="943"/>
      <c r="T52" s="944"/>
      <c r="U52" s="721">
        <f t="shared" si="1"/>
        <v>40000</v>
      </c>
      <c r="V52" s="735"/>
      <c r="W52" s="735"/>
      <c r="X52" s="945">
        <v>7</v>
      </c>
      <c r="Y52" s="946"/>
      <c r="Z52" s="947" t="s">
        <v>146</v>
      </c>
      <c r="AA52" s="948"/>
      <c r="AB52" s="942">
        <v>8000</v>
      </c>
      <c r="AC52" s="943"/>
      <c r="AD52" s="944"/>
      <c r="AE52" s="721">
        <f t="shared" si="2"/>
        <v>56000</v>
      </c>
      <c r="AF52" s="735"/>
      <c r="AG52" s="722"/>
      <c r="AH52" s="233">
        <f t="shared" si="3"/>
        <v>16000</v>
      </c>
      <c r="AI52" s="500">
        <f t="shared" si="4"/>
        <v>40</v>
      </c>
      <c r="AK52" s="293"/>
    </row>
    <row r="53" spans="1:37" s="440" customFormat="1" ht="15.75">
      <c r="A53" s="387"/>
      <c r="B53" s="234"/>
      <c r="C53" s="234"/>
      <c r="D53" s="234"/>
      <c r="E53" s="234"/>
      <c r="F53" s="235"/>
      <c r="G53" s="458" t="s">
        <v>187</v>
      </c>
      <c r="H53" s="596"/>
      <c r="I53" s="228"/>
      <c r="J53" s="228"/>
      <c r="K53" s="228"/>
      <c r="L53" s="228"/>
      <c r="M53" s="228"/>
      <c r="N53" s="945">
        <v>3</v>
      </c>
      <c r="O53" s="946"/>
      <c r="P53" s="947" t="s">
        <v>188</v>
      </c>
      <c r="Q53" s="948"/>
      <c r="R53" s="942">
        <v>34500</v>
      </c>
      <c r="S53" s="943"/>
      <c r="T53" s="944"/>
      <c r="U53" s="721">
        <f t="shared" si="1"/>
        <v>103500</v>
      </c>
      <c r="V53" s="735"/>
      <c r="W53" s="735"/>
      <c r="X53" s="945">
        <v>5</v>
      </c>
      <c r="Y53" s="946"/>
      <c r="Z53" s="947" t="s">
        <v>188</v>
      </c>
      <c r="AA53" s="948"/>
      <c r="AB53" s="942">
        <v>34500</v>
      </c>
      <c r="AC53" s="943"/>
      <c r="AD53" s="944"/>
      <c r="AE53" s="721">
        <f t="shared" si="2"/>
        <v>172500</v>
      </c>
      <c r="AF53" s="735"/>
      <c r="AG53" s="722"/>
      <c r="AH53" s="233">
        <f t="shared" si="3"/>
        <v>69000</v>
      </c>
      <c r="AI53" s="500">
        <f t="shared" si="4"/>
        <v>66.66666666666666</v>
      </c>
      <c r="AK53" s="293"/>
    </row>
    <row r="54" spans="1:37" s="440" customFormat="1" ht="15.75">
      <c r="A54" s="387"/>
      <c r="B54" s="234"/>
      <c r="C54" s="234"/>
      <c r="D54" s="234"/>
      <c r="E54" s="234"/>
      <c r="F54" s="235"/>
      <c r="G54" s="458" t="s">
        <v>186</v>
      </c>
      <c r="H54" s="189"/>
      <c r="I54" s="228"/>
      <c r="J54" s="228"/>
      <c r="K54" s="228"/>
      <c r="L54" s="228"/>
      <c r="M54" s="228"/>
      <c r="N54" s="945">
        <v>10</v>
      </c>
      <c r="O54" s="946"/>
      <c r="P54" s="947" t="s">
        <v>146</v>
      </c>
      <c r="Q54" s="948"/>
      <c r="R54" s="942">
        <v>4500</v>
      </c>
      <c r="S54" s="943"/>
      <c r="T54" s="944"/>
      <c r="U54" s="721">
        <f t="shared" si="1"/>
        <v>45000</v>
      </c>
      <c r="V54" s="735"/>
      <c r="W54" s="735"/>
      <c r="X54" s="945">
        <v>10</v>
      </c>
      <c r="Y54" s="946"/>
      <c r="Z54" s="947" t="s">
        <v>146</v>
      </c>
      <c r="AA54" s="948"/>
      <c r="AB54" s="942">
        <v>4500</v>
      </c>
      <c r="AC54" s="943"/>
      <c r="AD54" s="944"/>
      <c r="AE54" s="721">
        <f t="shared" si="2"/>
        <v>45000</v>
      </c>
      <c r="AF54" s="735"/>
      <c r="AG54" s="722"/>
      <c r="AH54" s="233">
        <f t="shared" si="3"/>
        <v>0</v>
      </c>
      <c r="AI54" s="500">
        <f t="shared" si="4"/>
        <v>0</v>
      </c>
      <c r="AK54" s="293"/>
    </row>
    <row r="55" spans="1:37" s="440" customFormat="1" ht="15.75">
      <c r="A55" s="387"/>
      <c r="B55" s="234"/>
      <c r="C55" s="234"/>
      <c r="D55" s="234"/>
      <c r="E55" s="234"/>
      <c r="F55" s="235"/>
      <c r="G55" s="458" t="s">
        <v>373</v>
      </c>
      <c r="H55" s="598"/>
      <c r="I55" s="228"/>
      <c r="J55" s="228"/>
      <c r="K55" s="228"/>
      <c r="L55" s="228"/>
      <c r="M55" s="228"/>
      <c r="N55" s="945">
        <v>10</v>
      </c>
      <c r="O55" s="946"/>
      <c r="P55" s="947" t="s">
        <v>146</v>
      </c>
      <c r="Q55" s="948"/>
      <c r="R55" s="942">
        <v>5500</v>
      </c>
      <c r="S55" s="943"/>
      <c r="T55" s="944"/>
      <c r="U55" s="721">
        <f t="shared" si="1"/>
        <v>55000</v>
      </c>
      <c r="V55" s="735"/>
      <c r="W55" s="735"/>
      <c r="X55" s="945">
        <v>15</v>
      </c>
      <c r="Y55" s="946"/>
      <c r="Z55" s="947" t="s">
        <v>146</v>
      </c>
      <c r="AA55" s="948"/>
      <c r="AB55" s="942">
        <v>5500</v>
      </c>
      <c r="AC55" s="943"/>
      <c r="AD55" s="944"/>
      <c r="AE55" s="721">
        <f t="shared" si="2"/>
        <v>82500</v>
      </c>
      <c r="AF55" s="735"/>
      <c r="AG55" s="722"/>
      <c r="AH55" s="233">
        <f t="shared" si="3"/>
        <v>27500</v>
      </c>
      <c r="AI55" s="500">
        <f t="shared" si="4"/>
        <v>50</v>
      </c>
      <c r="AK55" s="293"/>
    </row>
    <row r="56" spans="1:37" s="440" customFormat="1" ht="15.75">
      <c r="A56" s="387"/>
      <c r="B56" s="234"/>
      <c r="C56" s="234"/>
      <c r="D56" s="234"/>
      <c r="E56" s="234"/>
      <c r="F56" s="235"/>
      <c r="G56" s="597" t="s">
        <v>359</v>
      </c>
      <c r="H56" s="598"/>
      <c r="I56" s="228"/>
      <c r="J56" s="228"/>
      <c r="K56" s="228"/>
      <c r="L56" s="228"/>
      <c r="M56" s="228"/>
      <c r="N56" s="945">
        <v>2</v>
      </c>
      <c r="O56" s="946"/>
      <c r="P56" s="947" t="s">
        <v>193</v>
      </c>
      <c r="Q56" s="948"/>
      <c r="R56" s="942">
        <v>18000</v>
      </c>
      <c r="S56" s="943"/>
      <c r="T56" s="944"/>
      <c r="U56" s="721">
        <f t="shared" si="1"/>
        <v>36000</v>
      </c>
      <c r="V56" s="735"/>
      <c r="W56" s="735"/>
      <c r="X56" s="945">
        <v>2</v>
      </c>
      <c r="Y56" s="946"/>
      <c r="Z56" s="947" t="s">
        <v>193</v>
      </c>
      <c r="AA56" s="948"/>
      <c r="AB56" s="942">
        <v>18000</v>
      </c>
      <c r="AC56" s="943"/>
      <c r="AD56" s="944"/>
      <c r="AE56" s="721">
        <f t="shared" si="2"/>
        <v>36000</v>
      </c>
      <c r="AF56" s="735"/>
      <c r="AG56" s="722"/>
      <c r="AH56" s="233">
        <f t="shared" si="3"/>
        <v>0</v>
      </c>
      <c r="AI56" s="500">
        <f t="shared" si="4"/>
        <v>0</v>
      </c>
      <c r="AK56" s="293"/>
    </row>
    <row r="57" spans="1:37" s="440" customFormat="1" ht="15.75">
      <c r="A57" s="387"/>
      <c r="B57" s="234"/>
      <c r="C57" s="234"/>
      <c r="D57" s="234"/>
      <c r="E57" s="234"/>
      <c r="F57" s="235"/>
      <c r="G57" s="597" t="s">
        <v>249</v>
      </c>
      <c r="H57" s="588"/>
      <c r="I57" s="228"/>
      <c r="J57" s="228"/>
      <c r="K57" s="228"/>
      <c r="L57" s="228"/>
      <c r="M57" s="228"/>
      <c r="N57" s="945">
        <v>4</v>
      </c>
      <c r="O57" s="946"/>
      <c r="P57" s="947" t="s">
        <v>146</v>
      </c>
      <c r="Q57" s="948"/>
      <c r="R57" s="942">
        <v>21000</v>
      </c>
      <c r="S57" s="943"/>
      <c r="T57" s="944"/>
      <c r="U57" s="721">
        <f t="shared" si="1"/>
        <v>84000</v>
      </c>
      <c r="V57" s="735"/>
      <c r="W57" s="735"/>
      <c r="X57" s="945">
        <v>9</v>
      </c>
      <c r="Y57" s="946"/>
      <c r="Z57" s="947" t="s">
        <v>146</v>
      </c>
      <c r="AA57" s="948"/>
      <c r="AB57" s="942">
        <v>21000</v>
      </c>
      <c r="AC57" s="943"/>
      <c r="AD57" s="944"/>
      <c r="AE57" s="721">
        <f t="shared" si="2"/>
        <v>189000</v>
      </c>
      <c r="AF57" s="735"/>
      <c r="AG57" s="722"/>
      <c r="AH57" s="233">
        <f t="shared" si="3"/>
        <v>105000</v>
      </c>
      <c r="AI57" s="500">
        <f t="shared" si="4"/>
        <v>125</v>
      </c>
      <c r="AK57" s="293"/>
    </row>
    <row r="58" spans="1:37" s="440" customFormat="1" ht="15.75">
      <c r="A58" s="387"/>
      <c r="B58" s="234"/>
      <c r="C58" s="234"/>
      <c r="D58" s="234"/>
      <c r="E58" s="234"/>
      <c r="F58" s="235"/>
      <c r="G58" s="595" t="s">
        <v>438</v>
      </c>
      <c r="H58" s="599"/>
      <c r="I58" s="228"/>
      <c r="J58" s="228"/>
      <c r="K58" s="228"/>
      <c r="L58" s="228"/>
      <c r="M58" s="228"/>
      <c r="N58" s="945">
        <v>3</v>
      </c>
      <c r="O58" s="946"/>
      <c r="P58" s="947" t="s">
        <v>146</v>
      </c>
      <c r="Q58" s="948"/>
      <c r="R58" s="942">
        <v>5000</v>
      </c>
      <c r="S58" s="943"/>
      <c r="T58" s="944"/>
      <c r="U58" s="721">
        <f t="shared" si="1"/>
        <v>15000</v>
      </c>
      <c r="V58" s="735"/>
      <c r="W58" s="735"/>
      <c r="X58" s="945">
        <v>3</v>
      </c>
      <c r="Y58" s="946"/>
      <c r="Z58" s="947" t="s">
        <v>146</v>
      </c>
      <c r="AA58" s="948"/>
      <c r="AB58" s="942">
        <v>5000</v>
      </c>
      <c r="AC58" s="943"/>
      <c r="AD58" s="944"/>
      <c r="AE58" s="721">
        <f t="shared" si="2"/>
        <v>15000</v>
      </c>
      <c r="AF58" s="735"/>
      <c r="AG58" s="722"/>
      <c r="AH58" s="233">
        <f t="shared" si="3"/>
        <v>0</v>
      </c>
      <c r="AI58" s="500">
        <f t="shared" si="4"/>
        <v>0</v>
      </c>
      <c r="AK58" s="293"/>
    </row>
    <row r="59" spans="1:37" s="440" customFormat="1" ht="15.75">
      <c r="A59" s="387"/>
      <c r="B59" s="234"/>
      <c r="C59" s="234"/>
      <c r="D59" s="234"/>
      <c r="E59" s="234"/>
      <c r="F59" s="235"/>
      <c r="G59" s="595" t="s">
        <v>245</v>
      </c>
      <c r="H59" s="599"/>
      <c r="I59" s="228"/>
      <c r="J59" s="228"/>
      <c r="K59" s="228"/>
      <c r="L59" s="228"/>
      <c r="M59" s="228"/>
      <c r="N59" s="945">
        <v>2</v>
      </c>
      <c r="O59" s="946"/>
      <c r="P59" s="947" t="s">
        <v>146</v>
      </c>
      <c r="Q59" s="948"/>
      <c r="R59" s="942">
        <v>11500</v>
      </c>
      <c r="S59" s="943"/>
      <c r="T59" s="944"/>
      <c r="U59" s="721">
        <f t="shared" si="1"/>
        <v>23000</v>
      </c>
      <c r="V59" s="735"/>
      <c r="W59" s="735"/>
      <c r="X59" s="945">
        <v>2</v>
      </c>
      <c r="Y59" s="946"/>
      <c r="Z59" s="947" t="s">
        <v>146</v>
      </c>
      <c r="AA59" s="948"/>
      <c r="AB59" s="942">
        <v>11500</v>
      </c>
      <c r="AC59" s="943"/>
      <c r="AD59" s="944"/>
      <c r="AE59" s="721">
        <f t="shared" si="2"/>
        <v>23000</v>
      </c>
      <c r="AF59" s="735"/>
      <c r="AG59" s="722"/>
      <c r="AH59" s="233">
        <f t="shared" si="3"/>
        <v>0</v>
      </c>
      <c r="AI59" s="500">
        <f t="shared" si="4"/>
        <v>0</v>
      </c>
      <c r="AK59" s="293"/>
    </row>
    <row r="60" spans="1:37" s="440" customFormat="1" ht="15.75">
      <c r="A60" s="387"/>
      <c r="B60" s="234"/>
      <c r="C60" s="234"/>
      <c r="D60" s="234"/>
      <c r="E60" s="234"/>
      <c r="F60" s="235"/>
      <c r="G60" s="595" t="s">
        <v>439</v>
      </c>
      <c r="H60" s="599"/>
      <c r="I60" s="228"/>
      <c r="J60" s="228"/>
      <c r="K60" s="228"/>
      <c r="L60" s="228"/>
      <c r="M60" s="228"/>
      <c r="N60" s="945">
        <v>3</v>
      </c>
      <c r="O60" s="946"/>
      <c r="P60" s="947" t="s">
        <v>146</v>
      </c>
      <c r="Q60" s="948"/>
      <c r="R60" s="942">
        <v>17000</v>
      </c>
      <c r="S60" s="943"/>
      <c r="T60" s="944"/>
      <c r="U60" s="721">
        <f t="shared" si="1"/>
        <v>51000</v>
      </c>
      <c r="V60" s="735"/>
      <c r="W60" s="735"/>
      <c r="X60" s="945">
        <v>3</v>
      </c>
      <c r="Y60" s="946"/>
      <c r="Z60" s="947" t="s">
        <v>146</v>
      </c>
      <c r="AA60" s="948"/>
      <c r="AB60" s="942">
        <v>17000</v>
      </c>
      <c r="AC60" s="943"/>
      <c r="AD60" s="944"/>
      <c r="AE60" s="721">
        <f t="shared" si="2"/>
        <v>51000</v>
      </c>
      <c r="AF60" s="735"/>
      <c r="AG60" s="722"/>
      <c r="AH60" s="233">
        <f t="shared" si="3"/>
        <v>0</v>
      </c>
      <c r="AI60" s="500">
        <f t="shared" si="4"/>
        <v>0</v>
      </c>
      <c r="AK60" s="293"/>
    </row>
    <row r="61" spans="1:37" s="440" customFormat="1" ht="15.75">
      <c r="A61" s="387"/>
      <c r="B61" s="234"/>
      <c r="C61" s="234"/>
      <c r="D61" s="234"/>
      <c r="E61" s="234"/>
      <c r="F61" s="235"/>
      <c r="G61" s="595" t="s">
        <v>440</v>
      </c>
      <c r="H61" s="599"/>
      <c r="I61" s="228"/>
      <c r="J61" s="228"/>
      <c r="K61" s="228"/>
      <c r="L61" s="228"/>
      <c r="M61" s="228"/>
      <c r="N61" s="945">
        <v>1</v>
      </c>
      <c r="O61" s="946"/>
      <c r="P61" s="947" t="s">
        <v>146</v>
      </c>
      <c r="Q61" s="948"/>
      <c r="R61" s="942">
        <v>95000</v>
      </c>
      <c r="S61" s="943"/>
      <c r="T61" s="944"/>
      <c r="U61" s="721">
        <f t="shared" si="1"/>
        <v>95000</v>
      </c>
      <c r="V61" s="735"/>
      <c r="W61" s="735"/>
      <c r="X61" s="945">
        <v>1</v>
      </c>
      <c r="Y61" s="946"/>
      <c r="Z61" s="947" t="s">
        <v>146</v>
      </c>
      <c r="AA61" s="948"/>
      <c r="AB61" s="942">
        <v>95000</v>
      </c>
      <c r="AC61" s="943"/>
      <c r="AD61" s="944"/>
      <c r="AE61" s="721">
        <f t="shared" si="2"/>
        <v>95000</v>
      </c>
      <c r="AF61" s="735"/>
      <c r="AG61" s="722"/>
      <c r="AH61" s="233">
        <f t="shared" si="3"/>
        <v>0</v>
      </c>
      <c r="AI61" s="500">
        <f t="shared" si="4"/>
        <v>0</v>
      </c>
      <c r="AK61" s="293"/>
    </row>
    <row r="62" spans="1:37" s="440" customFormat="1" ht="15.75">
      <c r="A62" s="387"/>
      <c r="B62" s="234"/>
      <c r="C62" s="234"/>
      <c r="D62" s="234"/>
      <c r="E62" s="234"/>
      <c r="F62" s="235"/>
      <c r="G62" s="595" t="s">
        <v>441</v>
      </c>
      <c r="H62" s="599"/>
      <c r="I62" s="228"/>
      <c r="J62" s="228"/>
      <c r="K62" s="228"/>
      <c r="L62" s="228"/>
      <c r="M62" s="228"/>
      <c r="N62" s="945">
        <v>1</v>
      </c>
      <c r="O62" s="946"/>
      <c r="P62" s="947" t="s">
        <v>193</v>
      </c>
      <c r="Q62" s="948"/>
      <c r="R62" s="942">
        <v>13500</v>
      </c>
      <c r="S62" s="943"/>
      <c r="T62" s="944"/>
      <c r="U62" s="721">
        <f t="shared" si="1"/>
        <v>13500</v>
      </c>
      <c r="V62" s="735"/>
      <c r="W62" s="735"/>
      <c r="X62" s="945">
        <v>2</v>
      </c>
      <c r="Y62" s="946"/>
      <c r="Z62" s="947" t="s">
        <v>193</v>
      </c>
      <c r="AA62" s="948"/>
      <c r="AB62" s="942">
        <v>13500</v>
      </c>
      <c r="AC62" s="943"/>
      <c r="AD62" s="944"/>
      <c r="AE62" s="721">
        <f t="shared" si="2"/>
        <v>27000</v>
      </c>
      <c r="AF62" s="735"/>
      <c r="AG62" s="722"/>
      <c r="AH62" s="233">
        <f t="shared" si="3"/>
        <v>13500</v>
      </c>
      <c r="AI62" s="500">
        <f t="shared" si="4"/>
        <v>100</v>
      </c>
      <c r="AK62" s="293"/>
    </row>
    <row r="63" spans="1:37" s="440" customFormat="1" ht="15.75">
      <c r="A63" s="387"/>
      <c r="B63" s="234"/>
      <c r="C63" s="234"/>
      <c r="D63" s="234"/>
      <c r="E63" s="234"/>
      <c r="F63" s="235"/>
      <c r="G63" s="595" t="s">
        <v>442</v>
      </c>
      <c r="H63" s="228"/>
      <c r="I63" s="228"/>
      <c r="J63" s="228"/>
      <c r="K63" s="228"/>
      <c r="L63" s="228"/>
      <c r="M63" s="228"/>
      <c r="N63" s="945">
        <v>2</v>
      </c>
      <c r="O63" s="946"/>
      <c r="P63" s="947" t="s">
        <v>167</v>
      </c>
      <c r="Q63" s="948"/>
      <c r="R63" s="942">
        <v>6500</v>
      </c>
      <c r="S63" s="943"/>
      <c r="T63" s="944"/>
      <c r="U63" s="721">
        <f t="shared" si="1"/>
        <v>13000</v>
      </c>
      <c r="V63" s="735"/>
      <c r="W63" s="735"/>
      <c r="X63" s="945">
        <v>2</v>
      </c>
      <c r="Y63" s="946"/>
      <c r="Z63" s="947" t="s">
        <v>167</v>
      </c>
      <c r="AA63" s="948"/>
      <c r="AB63" s="942">
        <v>6500</v>
      </c>
      <c r="AC63" s="943"/>
      <c r="AD63" s="944"/>
      <c r="AE63" s="721">
        <f t="shared" si="2"/>
        <v>13000</v>
      </c>
      <c r="AF63" s="735"/>
      <c r="AG63" s="722"/>
      <c r="AH63" s="233">
        <f t="shared" si="3"/>
        <v>0</v>
      </c>
      <c r="AI63" s="500">
        <f t="shared" si="4"/>
        <v>0</v>
      </c>
      <c r="AK63" s="293"/>
    </row>
    <row r="64" spans="1:37" s="440" customFormat="1" ht="15.75">
      <c r="A64" s="387"/>
      <c r="B64" s="234"/>
      <c r="C64" s="234"/>
      <c r="D64" s="234"/>
      <c r="E64" s="234"/>
      <c r="F64" s="235"/>
      <c r="G64" s="595" t="s">
        <v>443</v>
      </c>
      <c r="H64" s="228"/>
      <c r="I64" s="228"/>
      <c r="J64" s="228"/>
      <c r="K64" s="228"/>
      <c r="L64" s="228"/>
      <c r="M64" s="228"/>
      <c r="N64" s="945">
        <v>57</v>
      </c>
      <c r="O64" s="946"/>
      <c r="P64" s="947" t="s">
        <v>146</v>
      </c>
      <c r="Q64" s="948"/>
      <c r="R64" s="942">
        <v>850</v>
      </c>
      <c r="S64" s="943"/>
      <c r="T64" s="944"/>
      <c r="U64" s="721">
        <f t="shared" si="1"/>
        <v>48450</v>
      </c>
      <c r="V64" s="735"/>
      <c r="W64" s="735"/>
      <c r="X64" s="945">
        <v>63</v>
      </c>
      <c r="Y64" s="946"/>
      <c r="Z64" s="947" t="s">
        <v>146</v>
      </c>
      <c r="AA64" s="948"/>
      <c r="AB64" s="942">
        <v>850</v>
      </c>
      <c r="AC64" s="943"/>
      <c r="AD64" s="944"/>
      <c r="AE64" s="721">
        <f t="shared" si="2"/>
        <v>53550</v>
      </c>
      <c r="AF64" s="735"/>
      <c r="AG64" s="722"/>
      <c r="AH64" s="233">
        <f t="shared" si="3"/>
        <v>5100</v>
      </c>
      <c r="AI64" s="500">
        <f t="shared" si="4"/>
        <v>10.526315789473683</v>
      </c>
      <c r="AK64" s="293"/>
    </row>
    <row r="65" spans="1:37" s="440" customFormat="1" ht="15.75">
      <c r="A65" s="387"/>
      <c r="B65" s="234"/>
      <c r="C65" s="234"/>
      <c r="D65" s="234"/>
      <c r="E65" s="234"/>
      <c r="F65" s="235"/>
      <c r="G65" s="595" t="s">
        <v>444</v>
      </c>
      <c r="H65" s="228"/>
      <c r="I65" s="228"/>
      <c r="J65" s="228"/>
      <c r="K65" s="228"/>
      <c r="L65" s="228"/>
      <c r="M65" s="228"/>
      <c r="N65" s="945">
        <v>10</v>
      </c>
      <c r="O65" s="946"/>
      <c r="P65" s="947" t="s">
        <v>146</v>
      </c>
      <c r="Q65" s="948"/>
      <c r="R65" s="942">
        <v>6500</v>
      </c>
      <c r="S65" s="943"/>
      <c r="T65" s="944"/>
      <c r="U65" s="721">
        <f aca="true" t="shared" si="5" ref="U65:U73">R65*N65</f>
        <v>65000</v>
      </c>
      <c r="V65" s="735"/>
      <c r="W65" s="735"/>
      <c r="X65" s="945">
        <v>15</v>
      </c>
      <c r="Y65" s="946"/>
      <c r="Z65" s="947" t="s">
        <v>146</v>
      </c>
      <c r="AA65" s="948"/>
      <c r="AB65" s="942">
        <v>6500</v>
      </c>
      <c r="AC65" s="943"/>
      <c r="AD65" s="944"/>
      <c r="AE65" s="721">
        <f aca="true" t="shared" si="6" ref="AE65:AE75">AB65*X65</f>
        <v>97500</v>
      </c>
      <c r="AF65" s="735"/>
      <c r="AG65" s="722"/>
      <c r="AH65" s="233">
        <f t="shared" si="3"/>
        <v>32500</v>
      </c>
      <c r="AI65" s="500">
        <f t="shared" si="4"/>
        <v>50</v>
      </c>
      <c r="AK65" s="293"/>
    </row>
    <row r="66" spans="1:37" s="440" customFormat="1" ht="15.75">
      <c r="A66" s="387"/>
      <c r="B66" s="234"/>
      <c r="C66" s="234"/>
      <c r="D66" s="234"/>
      <c r="E66" s="234"/>
      <c r="F66" s="235"/>
      <c r="G66" s="595" t="s">
        <v>445</v>
      </c>
      <c r="H66" s="228"/>
      <c r="I66" s="228"/>
      <c r="J66" s="228"/>
      <c r="K66" s="228"/>
      <c r="L66" s="228"/>
      <c r="M66" s="228"/>
      <c r="N66" s="945">
        <v>53</v>
      </c>
      <c r="O66" s="946"/>
      <c r="P66" s="947" t="s">
        <v>146</v>
      </c>
      <c r="Q66" s="948"/>
      <c r="R66" s="942">
        <v>650</v>
      </c>
      <c r="S66" s="943"/>
      <c r="T66" s="944"/>
      <c r="U66" s="721">
        <f t="shared" si="5"/>
        <v>34450</v>
      </c>
      <c r="V66" s="735"/>
      <c r="W66" s="735"/>
      <c r="X66" s="945">
        <v>53</v>
      </c>
      <c r="Y66" s="946"/>
      <c r="Z66" s="947" t="s">
        <v>146</v>
      </c>
      <c r="AA66" s="948"/>
      <c r="AB66" s="942">
        <v>650</v>
      </c>
      <c r="AC66" s="943"/>
      <c r="AD66" s="944"/>
      <c r="AE66" s="721">
        <f t="shared" si="6"/>
        <v>34450</v>
      </c>
      <c r="AF66" s="735"/>
      <c r="AG66" s="722"/>
      <c r="AH66" s="233">
        <f t="shared" si="3"/>
        <v>0</v>
      </c>
      <c r="AI66" s="500">
        <f t="shared" si="4"/>
        <v>0</v>
      </c>
      <c r="AK66" s="293"/>
    </row>
    <row r="67" spans="1:37" s="440" customFormat="1" ht="15.75">
      <c r="A67" s="387"/>
      <c r="B67" s="234"/>
      <c r="C67" s="234"/>
      <c r="D67" s="234"/>
      <c r="E67" s="234"/>
      <c r="F67" s="235"/>
      <c r="G67" s="595" t="s">
        <v>364</v>
      </c>
      <c r="H67" s="228"/>
      <c r="I67" s="228"/>
      <c r="J67" s="228"/>
      <c r="K67" s="228"/>
      <c r="L67" s="228"/>
      <c r="M67" s="228"/>
      <c r="N67" s="945">
        <v>5</v>
      </c>
      <c r="O67" s="946"/>
      <c r="P67" s="947" t="s">
        <v>167</v>
      </c>
      <c r="Q67" s="948"/>
      <c r="R67" s="942">
        <v>1700</v>
      </c>
      <c r="S67" s="943"/>
      <c r="T67" s="944"/>
      <c r="U67" s="721">
        <f t="shared" si="5"/>
        <v>8500</v>
      </c>
      <c r="V67" s="735"/>
      <c r="W67" s="735"/>
      <c r="X67" s="945">
        <v>5</v>
      </c>
      <c r="Y67" s="946"/>
      <c r="Z67" s="947" t="s">
        <v>167</v>
      </c>
      <c r="AA67" s="948"/>
      <c r="AB67" s="942">
        <v>1700</v>
      </c>
      <c r="AC67" s="943"/>
      <c r="AD67" s="944"/>
      <c r="AE67" s="721">
        <f t="shared" si="6"/>
        <v>8500</v>
      </c>
      <c r="AF67" s="735"/>
      <c r="AG67" s="722"/>
      <c r="AH67" s="233">
        <f t="shared" si="3"/>
        <v>0</v>
      </c>
      <c r="AI67" s="500">
        <f t="shared" si="4"/>
        <v>0</v>
      </c>
      <c r="AK67" s="293"/>
    </row>
    <row r="68" spans="1:37" s="440" customFormat="1" ht="15.75">
      <c r="A68" s="387"/>
      <c r="B68" s="234"/>
      <c r="C68" s="234"/>
      <c r="D68" s="234"/>
      <c r="E68" s="234"/>
      <c r="F68" s="235"/>
      <c r="G68" s="595" t="s">
        <v>446</v>
      </c>
      <c r="H68" s="228"/>
      <c r="I68" s="228"/>
      <c r="J68" s="228"/>
      <c r="K68" s="228"/>
      <c r="L68" s="228"/>
      <c r="M68" s="228"/>
      <c r="N68" s="945">
        <v>2</v>
      </c>
      <c r="O68" s="946"/>
      <c r="P68" s="947" t="s">
        <v>167</v>
      </c>
      <c r="Q68" s="948"/>
      <c r="R68" s="942">
        <v>4000</v>
      </c>
      <c r="S68" s="943"/>
      <c r="T68" s="944"/>
      <c r="U68" s="721">
        <f t="shared" si="5"/>
        <v>8000</v>
      </c>
      <c r="V68" s="735"/>
      <c r="W68" s="735"/>
      <c r="X68" s="945">
        <v>2</v>
      </c>
      <c r="Y68" s="946"/>
      <c r="Z68" s="947" t="s">
        <v>167</v>
      </c>
      <c r="AA68" s="948"/>
      <c r="AB68" s="942">
        <v>4000</v>
      </c>
      <c r="AC68" s="943"/>
      <c r="AD68" s="944"/>
      <c r="AE68" s="721">
        <f t="shared" si="6"/>
        <v>8000</v>
      </c>
      <c r="AF68" s="735"/>
      <c r="AG68" s="722"/>
      <c r="AH68" s="233">
        <f t="shared" si="3"/>
        <v>0</v>
      </c>
      <c r="AI68" s="500">
        <f t="shared" si="4"/>
        <v>0</v>
      </c>
      <c r="AK68" s="293"/>
    </row>
    <row r="69" spans="1:37" s="440" customFormat="1" ht="15.75">
      <c r="A69" s="387"/>
      <c r="B69" s="234"/>
      <c r="C69" s="234"/>
      <c r="D69" s="234"/>
      <c r="E69" s="234"/>
      <c r="F69" s="235"/>
      <c r="G69" s="595" t="s">
        <v>363</v>
      </c>
      <c r="H69" s="228"/>
      <c r="I69" s="228"/>
      <c r="J69" s="228"/>
      <c r="K69" s="228"/>
      <c r="L69" s="228"/>
      <c r="M69" s="228"/>
      <c r="N69" s="945">
        <v>2</v>
      </c>
      <c r="O69" s="946"/>
      <c r="P69" s="947" t="s">
        <v>146</v>
      </c>
      <c r="Q69" s="948"/>
      <c r="R69" s="942">
        <v>18000</v>
      </c>
      <c r="S69" s="943"/>
      <c r="T69" s="944"/>
      <c r="U69" s="721">
        <f t="shared" si="5"/>
        <v>36000</v>
      </c>
      <c r="V69" s="735"/>
      <c r="W69" s="735"/>
      <c r="X69" s="945">
        <v>2</v>
      </c>
      <c r="Y69" s="946"/>
      <c r="Z69" s="947" t="s">
        <v>146</v>
      </c>
      <c r="AA69" s="948"/>
      <c r="AB69" s="942">
        <v>18000</v>
      </c>
      <c r="AC69" s="943"/>
      <c r="AD69" s="944"/>
      <c r="AE69" s="721">
        <f t="shared" si="6"/>
        <v>36000</v>
      </c>
      <c r="AF69" s="735"/>
      <c r="AG69" s="722"/>
      <c r="AH69" s="233">
        <f t="shared" si="3"/>
        <v>0</v>
      </c>
      <c r="AI69" s="500">
        <f t="shared" si="4"/>
        <v>0</v>
      </c>
      <c r="AK69" s="293"/>
    </row>
    <row r="70" spans="1:37" s="440" customFormat="1" ht="15.75">
      <c r="A70" s="387"/>
      <c r="B70" s="234"/>
      <c r="C70" s="234"/>
      <c r="D70" s="234"/>
      <c r="E70" s="234"/>
      <c r="F70" s="235"/>
      <c r="G70" s="595" t="s">
        <v>447</v>
      </c>
      <c r="H70" s="228"/>
      <c r="I70" s="228"/>
      <c r="J70" s="228"/>
      <c r="K70" s="228"/>
      <c r="L70" s="228"/>
      <c r="M70" s="228"/>
      <c r="N70" s="945">
        <v>2</v>
      </c>
      <c r="O70" s="946"/>
      <c r="P70" s="947" t="s">
        <v>146</v>
      </c>
      <c r="Q70" s="948"/>
      <c r="R70" s="942">
        <v>32000</v>
      </c>
      <c r="S70" s="943"/>
      <c r="T70" s="944"/>
      <c r="U70" s="721">
        <f t="shared" si="5"/>
        <v>64000</v>
      </c>
      <c r="V70" s="735"/>
      <c r="W70" s="735"/>
      <c r="X70" s="945">
        <v>2</v>
      </c>
      <c r="Y70" s="946"/>
      <c r="Z70" s="947" t="s">
        <v>146</v>
      </c>
      <c r="AA70" s="948"/>
      <c r="AB70" s="942">
        <v>32000</v>
      </c>
      <c r="AC70" s="943"/>
      <c r="AD70" s="944"/>
      <c r="AE70" s="721">
        <f t="shared" si="6"/>
        <v>64000</v>
      </c>
      <c r="AF70" s="735"/>
      <c r="AG70" s="722"/>
      <c r="AH70" s="233">
        <f t="shared" si="3"/>
        <v>0</v>
      </c>
      <c r="AI70" s="500">
        <f t="shared" si="4"/>
        <v>0</v>
      </c>
      <c r="AK70" s="293"/>
    </row>
    <row r="71" spans="1:37" s="440" customFormat="1" ht="15.75">
      <c r="A71" s="387"/>
      <c r="B71" s="234"/>
      <c r="C71" s="234"/>
      <c r="D71" s="234"/>
      <c r="E71" s="234"/>
      <c r="F71" s="235"/>
      <c r="G71" s="595" t="s">
        <v>369</v>
      </c>
      <c r="H71" s="228"/>
      <c r="I71" s="228"/>
      <c r="J71" s="228"/>
      <c r="K71" s="228"/>
      <c r="L71" s="228"/>
      <c r="M71" s="228"/>
      <c r="N71" s="945">
        <v>3</v>
      </c>
      <c r="O71" s="946"/>
      <c r="P71" s="947" t="s">
        <v>188</v>
      </c>
      <c r="Q71" s="948"/>
      <c r="R71" s="942">
        <v>6000</v>
      </c>
      <c r="S71" s="943"/>
      <c r="T71" s="944"/>
      <c r="U71" s="721">
        <f t="shared" si="5"/>
        <v>18000</v>
      </c>
      <c r="V71" s="735"/>
      <c r="W71" s="735"/>
      <c r="X71" s="945">
        <v>3</v>
      </c>
      <c r="Y71" s="946"/>
      <c r="Z71" s="947" t="s">
        <v>188</v>
      </c>
      <c r="AA71" s="948"/>
      <c r="AB71" s="942">
        <v>6000</v>
      </c>
      <c r="AC71" s="943"/>
      <c r="AD71" s="944"/>
      <c r="AE71" s="721">
        <f t="shared" si="6"/>
        <v>18000</v>
      </c>
      <c r="AF71" s="735"/>
      <c r="AG71" s="722"/>
      <c r="AH71" s="233">
        <f t="shared" si="3"/>
        <v>0</v>
      </c>
      <c r="AI71" s="500">
        <f t="shared" si="4"/>
        <v>0</v>
      </c>
      <c r="AK71" s="293"/>
    </row>
    <row r="72" spans="1:37" s="440" customFormat="1" ht="15.75">
      <c r="A72" s="387"/>
      <c r="B72" s="234"/>
      <c r="C72" s="234"/>
      <c r="D72" s="234"/>
      <c r="E72" s="234"/>
      <c r="F72" s="235"/>
      <c r="G72" s="595" t="s">
        <v>448</v>
      </c>
      <c r="H72" s="228"/>
      <c r="I72" s="228"/>
      <c r="J72" s="228"/>
      <c r="K72" s="228"/>
      <c r="L72" s="228"/>
      <c r="M72" s="228"/>
      <c r="N72" s="945">
        <v>2</v>
      </c>
      <c r="O72" s="946"/>
      <c r="P72" s="947" t="s">
        <v>267</v>
      </c>
      <c r="Q72" s="948"/>
      <c r="R72" s="942">
        <v>9500</v>
      </c>
      <c r="S72" s="943"/>
      <c r="T72" s="944"/>
      <c r="U72" s="721">
        <f t="shared" si="5"/>
        <v>19000</v>
      </c>
      <c r="V72" s="735"/>
      <c r="W72" s="735"/>
      <c r="X72" s="945">
        <v>2</v>
      </c>
      <c r="Y72" s="946"/>
      <c r="Z72" s="947" t="s">
        <v>267</v>
      </c>
      <c r="AA72" s="948"/>
      <c r="AB72" s="942">
        <v>9500</v>
      </c>
      <c r="AC72" s="943"/>
      <c r="AD72" s="944"/>
      <c r="AE72" s="721">
        <f t="shared" si="6"/>
        <v>19000</v>
      </c>
      <c r="AF72" s="735"/>
      <c r="AG72" s="722"/>
      <c r="AH72" s="233">
        <f t="shared" si="3"/>
        <v>0</v>
      </c>
      <c r="AI72" s="500">
        <f t="shared" si="4"/>
        <v>0</v>
      </c>
      <c r="AK72" s="293"/>
    </row>
    <row r="73" spans="1:37" s="440" customFormat="1" ht="15.75">
      <c r="A73" s="387"/>
      <c r="B73" s="234"/>
      <c r="C73" s="234"/>
      <c r="D73" s="234"/>
      <c r="E73" s="234"/>
      <c r="F73" s="235"/>
      <c r="G73" s="595" t="s">
        <v>449</v>
      </c>
      <c r="H73" s="228"/>
      <c r="I73" s="228"/>
      <c r="J73" s="228"/>
      <c r="K73" s="228"/>
      <c r="L73" s="228"/>
      <c r="M73" s="228"/>
      <c r="N73" s="945">
        <v>5</v>
      </c>
      <c r="O73" s="946"/>
      <c r="P73" s="947" t="s">
        <v>146</v>
      </c>
      <c r="Q73" s="948"/>
      <c r="R73" s="942">
        <v>6500</v>
      </c>
      <c r="S73" s="943"/>
      <c r="T73" s="944"/>
      <c r="U73" s="721">
        <f t="shared" si="5"/>
        <v>32500</v>
      </c>
      <c r="V73" s="735"/>
      <c r="W73" s="735"/>
      <c r="X73" s="945">
        <v>7</v>
      </c>
      <c r="Y73" s="946"/>
      <c r="Z73" s="947" t="s">
        <v>146</v>
      </c>
      <c r="AA73" s="948"/>
      <c r="AB73" s="942">
        <v>6500</v>
      </c>
      <c r="AC73" s="943"/>
      <c r="AD73" s="944"/>
      <c r="AE73" s="721">
        <f t="shared" si="6"/>
        <v>45500</v>
      </c>
      <c r="AF73" s="735"/>
      <c r="AG73" s="722"/>
      <c r="AH73" s="233">
        <f t="shared" si="3"/>
        <v>13000</v>
      </c>
      <c r="AI73" s="500">
        <f t="shared" si="4"/>
        <v>40</v>
      </c>
      <c r="AK73" s="293"/>
    </row>
    <row r="74" spans="1:37" s="440" customFormat="1" ht="19.5" customHeight="1">
      <c r="A74" s="387"/>
      <c r="B74" s="234"/>
      <c r="C74" s="234"/>
      <c r="D74" s="234"/>
      <c r="E74" s="234"/>
      <c r="F74" s="235"/>
      <c r="G74" s="458" t="s">
        <v>450</v>
      </c>
      <c r="H74" s="228"/>
      <c r="I74" s="228"/>
      <c r="J74" s="228"/>
      <c r="K74" s="228"/>
      <c r="L74" s="228"/>
      <c r="M74" s="228"/>
      <c r="N74" s="945">
        <v>25</v>
      </c>
      <c r="O74" s="946"/>
      <c r="P74" s="947" t="s">
        <v>146</v>
      </c>
      <c r="Q74" s="948"/>
      <c r="R74" s="942">
        <v>2500</v>
      </c>
      <c r="S74" s="943"/>
      <c r="T74" s="944"/>
      <c r="U74" s="721">
        <f t="shared" si="1"/>
        <v>62500</v>
      </c>
      <c r="V74" s="735"/>
      <c r="W74" s="735"/>
      <c r="X74" s="945">
        <v>25</v>
      </c>
      <c r="Y74" s="946"/>
      <c r="Z74" s="947" t="s">
        <v>146</v>
      </c>
      <c r="AA74" s="948"/>
      <c r="AB74" s="942">
        <v>2500</v>
      </c>
      <c r="AC74" s="943"/>
      <c r="AD74" s="944"/>
      <c r="AE74" s="721">
        <f t="shared" si="6"/>
        <v>62500</v>
      </c>
      <c r="AF74" s="735"/>
      <c r="AG74" s="722"/>
      <c r="AH74" s="233">
        <f t="shared" si="3"/>
        <v>0</v>
      </c>
      <c r="AI74" s="500">
        <f t="shared" si="4"/>
        <v>0</v>
      </c>
      <c r="AK74" s="293"/>
    </row>
    <row r="75" spans="1:37" s="440" customFormat="1" ht="19.5" customHeight="1">
      <c r="A75" s="387"/>
      <c r="B75" s="234"/>
      <c r="C75" s="234"/>
      <c r="D75" s="234"/>
      <c r="E75" s="234"/>
      <c r="F75" s="235"/>
      <c r="G75" s="458" t="s">
        <v>268</v>
      </c>
      <c r="H75" s="228"/>
      <c r="I75" s="228"/>
      <c r="J75" s="228"/>
      <c r="K75" s="228"/>
      <c r="L75" s="228"/>
      <c r="M75" s="228"/>
      <c r="N75" s="945">
        <v>1</v>
      </c>
      <c r="O75" s="946"/>
      <c r="P75" s="947" t="s">
        <v>146</v>
      </c>
      <c r="Q75" s="948"/>
      <c r="R75" s="942">
        <v>6500</v>
      </c>
      <c r="S75" s="943"/>
      <c r="T75" s="944"/>
      <c r="U75" s="721">
        <f t="shared" si="1"/>
        <v>6500</v>
      </c>
      <c r="V75" s="735"/>
      <c r="W75" s="735"/>
      <c r="X75" s="945">
        <v>1</v>
      </c>
      <c r="Y75" s="946"/>
      <c r="Z75" s="947" t="s">
        <v>146</v>
      </c>
      <c r="AA75" s="948"/>
      <c r="AB75" s="942">
        <v>6500</v>
      </c>
      <c r="AC75" s="943"/>
      <c r="AD75" s="944"/>
      <c r="AE75" s="727">
        <f t="shared" si="6"/>
        <v>6500</v>
      </c>
      <c r="AF75" s="728"/>
      <c r="AG75" s="729"/>
      <c r="AH75" s="233">
        <f>AE75-U75</f>
        <v>0</v>
      </c>
      <c r="AI75" s="500">
        <f>AH75/U75*100</f>
        <v>0</v>
      </c>
      <c r="AK75" s="293"/>
    </row>
    <row r="76" spans="1:37" s="8" customFormat="1" ht="42" customHeight="1" thickBot="1">
      <c r="A76" s="1051" t="s">
        <v>264</v>
      </c>
      <c r="B76" s="1052"/>
      <c r="C76" s="1052"/>
      <c r="D76" s="1052"/>
      <c r="E76" s="1052"/>
      <c r="F76" s="1052"/>
      <c r="G76" s="1052"/>
      <c r="H76" s="1052"/>
      <c r="I76" s="1052"/>
      <c r="J76" s="1052"/>
      <c r="K76" s="1052"/>
      <c r="L76" s="1052"/>
      <c r="M76" s="1052"/>
      <c r="N76" s="1052"/>
      <c r="O76" s="1052"/>
      <c r="P76" s="1052"/>
      <c r="Q76" s="1052"/>
      <c r="R76" s="1052"/>
      <c r="S76" s="1052"/>
      <c r="T76" s="1052"/>
      <c r="U76" s="1052"/>
      <c r="V76" s="1052"/>
      <c r="W76" s="1052"/>
      <c r="X76" s="1052"/>
      <c r="Y76" s="1052"/>
      <c r="Z76" s="1052"/>
      <c r="AA76" s="1052"/>
      <c r="AB76" s="1052"/>
      <c r="AC76" s="1052"/>
      <c r="AD76" s="1052"/>
      <c r="AE76" s="1052"/>
      <c r="AF76" s="1052"/>
      <c r="AG76" s="1052"/>
      <c r="AH76" s="1052"/>
      <c r="AI76" s="1053"/>
      <c r="AJ76" s="441"/>
      <c r="AK76" s="349"/>
    </row>
    <row r="77" spans="1:35" ht="12.75" customHeight="1">
      <c r="A77" s="387"/>
      <c r="B77" s="234"/>
      <c r="C77" s="234"/>
      <c r="D77" s="234"/>
      <c r="E77" s="234"/>
      <c r="F77" s="235"/>
      <c r="G77" s="458"/>
      <c r="H77" s="228"/>
      <c r="I77" s="228"/>
      <c r="J77" s="228"/>
      <c r="K77" s="228"/>
      <c r="L77" s="228"/>
      <c r="M77" s="228"/>
      <c r="N77" s="945"/>
      <c r="O77" s="946"/>
      <c r="P77" s="947"/>
      <c r="Q77" s="948"/>
      <c r="R77" s="942"/>
      <c r="S77" s="943"/>
      <c r="T77" s="944"/>
      <c r="U77" s="721"/>
      <c r="V77" s="735"/>
      <c r="W77" s="735"/>
      <c r="X77" s="945"/>
      <c r="Y77" s="946"/>
      <c r="Z77" s="947"/>
      <c r="AA77" s="948"/>
      <c r="AB77" s="942"/>
      <c r="AC77" s="943"/>
      <c r="AD77" s="944"/>
      <c r="AE77" s="1059"/>
      <c r="AF77" s="1060"/>
      <c r="AG77" s="1061"/>
      <c r="AH77" s="233"/>
      <c r="AI77" s="500"/>
    </row>
    <row r="78" spans="1:35" ht="15.75">
      <c r="A78" s="387"/>
      <c r="B78" s="234"/>
      <c r="C78" s="234"/>
      <c r="D78" s="234"/>
      <c r="E78" s="234"/>
      <c r="F78" s="235"/>
      <c r="G78" s="458" t="s">
        <v>451</v>
      </c>
      <c r="H78" s="228"/>
      <c r="I78" s="228"/>
      <c r="J78" s="228"/>
      <c r="K78" s="228"/>
      <c r="L78" s="228"/>
      <c r="M78" s="228"/>
      <c r="N78" s="945">
        <v>3</v>
      </c>
      <c r="O78" s="946"/>
      <c r="P78" s="947" t="s">
        <v>146</v>
      </c>
      <c r="Q78" s="948"/>
      <c r="R78" s="942">
        <v>18000</v>
      </c>
      <c r="S78" s="943"/>
      <c r="T78" s="944"/>
      <c r="U78" s="721">
        <f t="shared" si="1"/>
        <v>54000</v>
      </c>
      <c r="V78" s="735"/>
      <c r="W78" s="735"/>
      <c r="X78" s="945">
        <v>3</v>
      </c>
      <c r="Y78" s="946"/>
      <c r="Z78" s="947" t="s">
        <v>146</v>
      </c>
      <c r="AA78" s="948"/>
      <c r="AB78" s="942">
        <v>18000</v>
      </c>
      <c r="AC78" s="943"/>
      <c r="AD78" s="944"/>
      <c r="AE78" s="721">
        <f>AB78*X78</f>
        <v>54000</v>
      </c>
      <c r="AF78" s="735"/>
      <c r="AG78" s="722"/>
      <c r="AH78" s="233">
        <f>AE78-U78</f>
        <v>0</v>
      </c>
      <c r="AI78" s="500">
        <v>0</v>
      </c>
    </row>
    <row r="79" spans="1:35" ht="15.75">
      <c r="A79" s="387"/>
      <c r="B79" s="234"/>
      <c r="C79" s="234"/>
      <c r="D79" s="234"/>
      <c r="E79" s="234"/>
      <c r="F79" s="235"/>
      <c r="G79" s="458" t="s">
        <v>191</v>
      </c>
      <c r="H79" s="228"/>
      <c r="I79" s="228"/>
      <c r="J79" s="228"/>
      <c r="K79" s="228"/>
      <c r="L79" s="228"/>
      <c r="M79" s="228"/>
      <c r="N79" s="945">
        <v>2</v>
      </c>
      <c r="O79" s="946"/>
      <c r="P79" s="947" t="s">
        <v>167</v>
      </c>
      <c r="Q79" s="948"/>
      <c r="R79" s="942">
        <v>13000</v>
      </c>
      <c r="S79" s="943"/>
      <c r="T79" s="944"/>
      <c r="U79" s="721">
        <f>R79*N79</f>
        <v>26000</v>
      </c>
      <c r="V79" s="735"/>
      <c r="W79" s="735"/>
      <c r="X79" s="945">
        <v>2</v>
      </c>
      <c r="Y79" s="946"/>
      <c r="Z79" s="947" t="s">
        <v>167</v>
      </c>
      <c r="AA79" s="948"/>
      <c r="AB79" s="942">
        <v>13000</v>
      </c>
      <c r="AC79" s="943"/>
      <c r="AD79" s="944"/>
      <c r="AE79" s="721">
        <f>AB79*X79</f>
        <v>26000</v>
      </c>
      <c r="AF79" s="735"/>
      <c r="AG79" s="722"/>
      <c r="AH79" s="233">
        <f>AE79-U79</f>
        <v>0</v>
      </c>
      <c r="AI79" s="500">
        <v>0</v>
      </c>
    </row>
    <row r="80" spans="1:35" ht="15.75">
      <c r="A80" s="387"/>
      <c r="B80" s="234"/>
      <c r="C80" s="234"/>
      <c r="D80" s="234"/>
      <c r="E80" s="234"/>
      <c r="F80" s="235"/>
      <c r="G80" s="458" t="s">
        <v>452</v>
      </c>
      <c r="H80" s="228"/>
      <c r="I80" s="228"/>
      <c r="J80" s="228"/>
      <c r="K80" s="228"/>
      <c r="L80" s="228"/>
      <c r="M80" s="228"/>
      <c r="N80" s="945">
        <v>1</v>
      </c>
      <c r="O80" s="946"/>
      <c r="P80" s="947" t="s">
        <v>146</v>
      </c>
      <c r="Q80" s="948"/>
      <c r="R80" s="942">
        <v>15000</v>
      </c>
      <c r="S80" s="943"/>
      <c r="T80" s="944"/>
      <c r="U80" s="721">
        <f>R80*N80</f>
        <v>15000</v>
      </c>
      <c r="V80" s="735"/>
      <c r="W80" s="735"/>
      <c r="X80" s="945">
        <v>1</v>
      </c>
      <c r="Y80" s="946"/>
      <c r="Z80" s="947" t="s">
        <v>146</v>
      </c>
      <c r="AA80" s="948"/>
      <c r="AB80" s="942">
        <v>15000</v>
      </c>
      <c r="AC80" s="943"/>
      <c r="AD80" s="944"/>
      <c r="AE80" s="721">
        <f>AB80*X80</f>
        <v>15000</v>
      </c>
      <c r="AF80" s="735"/>
      <c r="AG80" s="722"/>
      <c r="AH80" s="233">
        <f>AE80-U80</f>
        <v>0</v>
      </c>
      <c r="AI80" s="500">
        <v>0</v>
      </c>
    </row>
    <row r="81" spans="1:35" ht="16.5">
      <c r="A81" s="387"/>
      <c r="B81" s="234"/>
      <c r="C81" s="234"/>
      <c r="D81" s="234"/>
      <c r="E81" s="234"/>
      <c r="F81" s="235"/>
      <c r="G81" s="458" t="s">
        <v>453</v>
      </c>
      <c r="H81" s="228"/>
      <c r="I81" s="228"/>
      <c r="J81" s="228"/>
      <c r="K81" s="228"/>
      <c r="L81" s="228"/>
      <c r="M81" s="228"/>
      <c r="N81" s="945">
        <v>4</v>
      </c>
      <c r="O81" s="946"/>
      <c r="P81" s="947" t="s">
        <v>146</v>
      </c>
      <c r="Q81" s="948"/>
      <c r="R81" s="942">
        <v>17000</v>
      </c>
      <c r="S81" s="943"/>
      <c r="T81" s="944"/>
      <c r="U81" s="721">
        <f t="shared" si="1"/>
        <v>68000</v>
      </c>
      <c r="V81" s="735"/>
      <c r="W81" s="735"/>
      <c r="X81" s="945">
        <v>5</v>
      </c>
      <c r="Y81" s="946"/>
      <c r="Z81" s="947" t="s">
        <v>146</v>
      </c>
      <c r="AA81" s="948"/>
      <c r="AB81" s="942">
        <v>17000</v>
      </c>
      <c r="AC81" s="943"/>
      <c r="AD81" s="944"/>
      <c r="AE81" s="721">
        <f>AB81*X81</f>
        <v>85000</v>
      </c>
      <c r="AF81" s="735"/>
      <c r="AG81" s="722"/>
      <c r="AH81" s="233">
        <f>AE81-U81</f>
        <v>17000</v>
      </c>
      <c r="AI81" s="600">
        <f>AH81/U81*100</f>
        <v>25</v>
      </c>
    </row>
    <row r="82" spans="1:35" ht="15.75">
      <c r="A82" s="387"/>
      <c r="B82" s="234"/>
      <c r="C82" s="234"/>
      <c r="D82" s="234"/>
      <c r="E82" s="234"/>
      <c r="F82" s="235"/>
      <c r="G82" s="458"/>
      <c r="H82" s="228"/>
      <c r="I82" s="228"/>
      <c r="J82" s="228"/>
      <c r="K82" s="228"/>
      <c r="L82" s="228"/>
      <c r="M82" s="228"/>
      <c r="N82" s="945"/>
      <c r="O82" s="946"/>
      <c r="P82" s="947"/>
      <c r="Q82" s="948"/>
      <c r="R82" s="942"/>
      <c r="S82" s="943"/>
      <c r="T82" s="944"/>
      <c r="U82" s="721"/>
      <c r="V82" s="735"/>
      <c r="W82" s="735"/>
      <c r="X82" s="945"/>
      <c r="Y82" s="946"/>
      <c r="Z82" s="947"/>
      <c r="AA82" s="948"/>
      <c r="AB82" s="942"/>
      <c r="AC82" s="943"/>
      <c r="AD82" s="944"/>
      <c r="AE82" s="721"/>
      <c r="AF82" s="735"/>
      <c r="AG82" s="722"/>
      <c r="AH82" s="233"/>
      <c r="AI82" s="500"/>
    </row>
    <row r="83" spans="1:35" s="311" customFormat="1" ht="15" customHeight="1">
      <c r="A83" s="415" t="s">
        <v>541</v>
      </c>
      <c r="B83" s="234"/>
      <c r="C83" s="234"/>
      <c r="D83" s="234"/>
      <c r="E83" s="234"/>
      <c r="F83" s="235"/>
      <c r="G83" s="306" t="s">
        <v>375</v>
      </c>
      <c r="H83" s="307"/>
      <c r="I83" s="228"/>
      <c r="J83" s="228"/>
      <c r="K83" s="228"/>
      <c r="L83" s="228"/>
      <c r="M83" s="228"/>
      <c r="N83" s="304"/>
      <c r="O83" s="305"/>
      <c r="P83" s="300"/>
      <c r="Q83" s="301"/>
      <c r="R83" s="308"/>
      <c r="S83" s="309"/>
      <c r="T83" s="310"/>
      <c r="U83" s="721">
        <f>SUM(U85:W88)</f>
        <v>4620000</v>
      </c>
      <c r="V83" s="735"/>
      <c r="W83" s="735"/>
      <c r="X83" s="304"/>
      <c r="Y83" s="305"/>
      <c r="Z83" s="300"/>
      <c r="AA83" s="301"/>
      <c r="AB83" s="308"/>
      <c r="AC83" s="309"/>
      <c r="AD83" s="310"/>
      <c r="AE83" s="721">
        <f>SUM(AE85:AG88)</f>
        <v>4620000</v>
      </c>
      <c r="AF83" s="735"/>
      <c r="AG83" s="722"/>
      <c r="AH83" s="233">
        <v>0</v>
      </c>
      <c r="AI83" s="500">
        <f>AH83/U83*100</f>
        <v>0</v>
      </c>
    </row>
    <row r="84" spans="1:35" ht="16.5">
      <c r="A84" s="387"/>
      <c r="B84" s="234"/>
      <c r="C84" s="234"/>
      <c r="D84" s="234"/>
      <c r="E84" s="234"/>
      <c r="F84" s="235"/>
      <c r="G84" s="189" t="s">
        <v>376</v>
      </c>
      <c r="H84" s="228"/>
      <c r="I84" s="228"/>
      <c r="J84" s="228"/>
      <c r="K84" s="228"/>
      <c r="L84" s="228"/>
      <c r="M84" s="228"/>
      <c r="N84" s="945"/>
      <c r="O84" s="946"/>
      <c r="P84" s="947"/>
      <c r="Q84" s="948"/>
      <c r="R84" s="960"/>
      <c r="S84" s="961"/>
      <c r="T84" s="962"/>
      <c r="U84" s="721"/>
      <c r="V84" s="735"/>
      <c r="W84" s="735"/>
      <c r="X84" s="945"/>
      <c r="Y84" s="946"/>
      <c r="Z84" s="947"/>
      <c r="AA84" s="948"/>
      <c r="AB84" s="960"/>
      <c r="AC84" s="961"/>
      <c r="AD84" s="962"/>
      <c r="AE84" s="721"/>
      <c r="AF84" s="735"/>
      <c r="AG84" s="722"/>
      <c r="AH84" s="233"/>
      <c r="AI84" s="500"/>
    </row>
    <row r="85" spans="1:35" ht="16.5">
      <c r="A85" s="387"/>
      <c r="B85" s="234"/>
      <c r="C85" s="234"/>
      <c r="D85" s="234"/>
      <c r="E85" s="234"/>
      <c r="F85" s="235"/>
      <c r="G85" s="608" t="s">
        <v>454</v>
      </c>
      <c r="H85" s="228"/>
      <c r="I85" s="228"/>
      <c r="J85" s="228"/>
      <c r="K85" s="228"/>
      <c r="L85" s="228"/>
      <c r="M85" s="228"/>
      <c r="N85" s="945">
        <v>48</v>
      </c>
      <c r="O85" s="946"/>
      <c r="P85" s="947" t="s">
        <v>263</v>
      </c>
      <c r="Q85" s="948"/>
      <c r="R85" s="942">
        <v>30000</v>
      </c>
      <c r="S85" s="943"/>
      <c r="T85" s="944"/>
      <c r="U85" s="721">
        <f>R85*N85</f>
        <v>1440000</v>
      </c>
      <c r="V85" s="735"/>
      <c r="W85" s="735"/>
      <c r="X85" s="945">
        <v>48</v>
      </c>
      <c r="Y85" s="946"/>
      <c r="Z85" s="947" t="s">
        <v>263</v>
      </c>
      <c r="AA85" s="948"/>
      <c r="AB85" s="942">
        <v>30000</v>
      </c>
      <c r="AC85" s="943"/>
      <c r="AD85" s="944"/>
      <c r="AE85" s="721">
        <f>AB85*X85</f>
        <v>1440000</v>
      </c>
      <c r="AF85" s="735"/>
      <c r="AG85" s="722"/>
      <c r="AH85" s="233">
        <f>AE85-U85</f>
        <v>0</v>
      </c>
      <c r="AI85" s="500">
        <f>AH85/U85*100</f>
        <v>0</v>
      </c>
    </row>
    <row r="86" spans="1:35" ht="16.5">
      <c r="A86" s="387"/>
      <c r="B86" s="234"/>
      <c r="C86" s="234"/>
      <c r="D86" s="234"/>
      <c r="E86" s="234"/>
      <c r="F86" s="235"/>
      <c r="G86" s="608" t="s">
        <v>455</v>
      </c>
      <c r="H86" s="228"/>
      <c r="I86" s="228"/>
      <c r="J86" s="228"/>
      <c r="K86" s="228"/>
      <c r="L86" s="228"/>
      <c r="M86" s="228"/>
      <c r="N86" s="945">
        <v>30</v>
      </c>
      <c r="O86" s="946"/>
      <c r="P86" s="947" t="s">
        <v>263</v>
      </c>
      <c r="Q86" s="948"/>
      <c r="R86" s="942">
        <v>30000</v>
      </c>
      <c r="S86" s="943"/>
      <c r="T86" s="944"/>
      <c r="U86" s="721">
        <f>R86*N86</f>
        <v>900000</v>
      </c>
      <c r="V86" s="735"/>
      <c r="W86" s="735"/>
      <c r="X86" s="945">
        <v>30</v>
      </c>
      <c r="Y86" s="946"/>
      <c r="Z86" s="947" t="s">
        <v>263</v>
      </c>
      <c r="AA86" s="948"/>
      <c r="AB86" s="942">
        <v>30000</v>
      </c>
      <c r="AC86" s="943"/>
      <c r="AD86" s="944"/>
      <c r="AE86" s="721">
        <f>AB86*X86</f>
        <v>900000</v>
      </c>
      <c r="AF86" s="735"/>
      <c r="AG86" s="722"/>
      <c r="AH86" s="233">
        <f>AE86-U86</f>
        <v>0</v>
      </c>
      <c r="AI86" s="500">
        <f>AH86/U86*100</f>
        <v>0</v>
      </c>
    </row>
    <row r="87" spans="1:35" ht="16.5">
      <c r="A87" s="387"/>
      <c r="B87" s="234"/>
      <c r="C87" s="234"/>
      <c r="D87" s="234"/>
      <c r="E87" s="234"/>
      <c r="F87" s="235"/>
      <c r="G87" s="608" t="s">
        <v>456</v>
      </c>
      <c r="H87" s="228"/>
      <c r="I87" s="228"/>
      <c r="J87" s="228"/>
      <c r="K87" s="228"/>
      <c r="L87" s="228"/>
      <c r="M87" s="228"/>
      <c r="N87" s="945">
        <v>36</v>
      </c>
      <c r="O87" s="946"/>
      <c r="P87" s="947" t="s">
        <v>263</v>
      </c>
      <c r="Q87" s="948"/>
      <c r="R87" s="942">
        <v>30000</v>
      </c>
      <c r="S87" s="943"/>
      <c r="T87" s="944"/>
      <c r="U87" s="721">
        <f>R87*N87</f>
        <v>1080000</v>
      </c>
      <c r="V87" s="735"/>
      <c r="W87" s="735"/>
      <c r="X87" s="945">
        <v>36</v>
      </c>
      <c r="Y87" s="946"/>
      <c r="Z87" s="947" t="s">
        <v>263</v>
      </c>
      <c r="AA87" s="948"/>
      <c r="AB87" s="942">
        <v>30000</v>
      </c>
      <c r="AC87" s="943"/>
      <c r="AD87" s="944"/>
      <c r="AE87" s="721">
        <f>AB87*X87</f>
        <v>1080000</v>
      </c>
      <c r="AF87" s="735"/>
      <c r="AG87" s="722"/>
      <c r="AH87" s="233">
        <f>AE87-U87</f>
        <v>0</v>
      </c>
      <c r="AI87" s="500">
        <f>AH87/U87*100</f>
        <v>0</v>
      </c>
    </row>
    <row r="88" spans="1:35" ht="16.5">
      <c r="A88" s="387"/>
      <c r="B88" s="234"/>
      <c r="C88" s="234"/>
      <c r="D88" s="234"/>
      <c r="E88" s="234"/>
      <c r="F88" s="235"/>
      <c r="G88" s="608" t="s">
        <v>457</v>
      </c>
      <c r="H88" s="228"/>
      <c r="I88" s="228"/>
      <c r="J88" s="228"/>
      <c r="K88" s="228"/>
      <c r="L88" s="228"/>
      <c r="M88" s="228"/>
      <c r="N88" s="945">
        <v>40</v>
      </c>
      <c r="O88" s="946"/>
      <c r="P88" s="947" t="s">
        <v>263</v>
      </c>
      <c r="Q88" s="948"/>
      <c r="R88" s="942">
        <v>30000</v>
      </c>
      <c r="S88" s="943"/>
      <c r="T88" s="944"/>
      <c r="U88" s="721">
        <f>R88*N88</f>
        <v>1200000</v>
      </c>
      <c r="V88" s="735"/>
      <c r="W88" s="735"/>
      <c r="X88" s="945">
        <v>40</v>
      </c>
      <c r="Y88" s="946"/>
      <c r="Z88" s="947" t="s">
        <v>263</v>
      </c>
      <c r="AA88" s="948"/>
      <c r="AB88" s="942">
        <v>30000</v>
      </c>
      <c r="AC88" s="943"/>
      <c r="AD88" s="944"/>
      <c r="AE88" s="721">
        <f>AB88*X88</f>
        <v>1200000</v>
      </c>
      <c r="AF88" s="735"/>
      <c r="AG88" s="722"/>
      <c r="AH88" s="233">
        <f>AE88-U88</f>
        <v>0</v>
      </c>
      <c r="AI88" s="500">
        <f>AH88/U88*100</f>
        <v>0</v>
      </c>
    </row>
    <row r="89" spans="1:35" ht="5.25" customHeight="1">
      <c r="A89" s="387"/>
      <c r="B89" s="234"/>
      <c r="C89" s="234"/>
      <c r="D89" s="234"/>
      <c r="E89" s="234"/>
      <c r="F89" s="235"/>
      <c r="G89" s="602"/>
      <c r="H89" s="228"/>
      <c r="I89" s="228"/>
      <c r="J89" s="228"/>
      <c r="K89" s="228"/>
      <c r="L89" s="228"/>
      <c r="M89" s="228"/>
      <c r="N89" s="450"/>
      <c r="O89" s="451"/>
      <c r="P89" s="300"/>
      <c r="Q89" s="301"/>
      <c r="R89" s="308"/>
      <c r="S89" s="309"/>
      <c r="T89" s="310"/>
      <c r="U89" s="229"/>
      <c r="V89" s="233"/>
      <c r="W89" s="233"/>
      <c r="X89" s="450"/>
      <c r="Y89" s="451"/>
      <c r="Z89" s="300"/>
      <c r="AA89" s="301"/>
      <c r="AB89" s="308"/>
      <c r="AC89" s="309"/>
      <c r="AD89" s="310"/>
      <c r="AE89" s="229"/>
      <c r="AF89" s="233"/>
      <c r="AG89" s="230"/>
      <c r="AH89" s="233"/>
      <c r="AI89" s="500"/>
    </row>
    <row r="90" spans="1:35" s="311" customFormat="1" ht="15" customHeight="1">
      <c r="A90" s="415" t="s">
        <v>542</v>
      </c>
      <c r="B90" s="234"/>
      <c r="C90" s="234"/>
      <c r="D90" s="234"/>
      <c r="E90" s="234"/>
      <c r="F90" s="235"/>
      <c r="G90" s="306" t="s">
        <v>261</v>
      </c>
      <c r="H90" s="307"/>
      <c r="I90" s="228"/>
      <c r="J90" s="228"/>
      <c r="K90" s="228"/>
      <c r="L90" s="228"/>
      <c r="M90" s="228"/>
      <c r="N90" s="949"/>
      <c r="O90" s="950"/>
      <c r="P90" s="947"/>
      <c r="Q90" s="948"/>
      <c r="R90" s="942"/>
      <c r="S90" s="943"/>
      <c r="T90" s="944"/>
      <c r="U90" s="721">
        <f>U91</f>
        <v>3500000</v>
      </c>
      <c r="V90" s="735"/>
      <c r="W90" s="735"/>
      <c r="X90" s="949"/>
      <c r="Y90" s="950"/>
      <c r="Z90" s="947"/>
      <c r="AA90" s="948"/>
      <c r="AB90" s="942"/>
      <c r="AC90" s="943"/>
      <c r="AD90" s="944"/>
      <c r="AE90" s="721">
        <f>AE91</f>
        <v>3500000</v>
      </c>
      <c r="AF90" s="735"/>
      <c r="AG90" s="722"/>
      <c r="AH90" s="233">
        <f>AE90-U90</f>
        <v>0</v>
      </c>
      <c r="AI90" s="500">
        <f>AH90/U90*100</f>
        <v>0</v>
      </c>
    </row>
    <row r="91" spans="1:35" ht="15.75">
      <c r="A91" s="415" t="s">
        <v>543</v>
      </c>
      <c r="B91" s="234"/>
      <c r="C91" s="234"/>
      <c r="D91" s="234"/>
      <c r="E91" s="234"/>
      <c r="F91" s="235"/>
      <c r="G91" s="306" t="s">
        <v>378</v>
      </c>
      <c r="H91" s="228"/>
      <c r="I91" s="228"/>
      <c r="J91" s="228"/>
      <c r="K91" s="228"/>
      <c r="L91" s="228"/>
      <c r="M91" s="228"/>
      <c r="N91" s="949"/>
      <c r="O91" s="950"/>
      <c r="P91" s="947"/>
      <c r="Q91" s="948"/>
      <c r="R91" s="942"/>
      <c r="S91" s="943"/>
      <c r="T91" s="944"/>
      <c r="U91" s="721">
        <f>U92+U93+U94</f>
        <v>3500000</v>
      </c>
      <c r="V91" s="735"/>
      <c r="W91" s="735"/>
      <c r="X91" s="949"/>
      <c r="Y91" s="950"/>
      <c r="Z91" s="947"/>
      <c r="AA91" s="948"/>
      <c r="AB91" s="942"/>
      <c r="AC91" s="943"/>
      <c r="AD91" s="944"/>
      <c r="AE91" s="721">
        <f>AE92+AE93+AE94</f>
        <v>3500000</v>
      </c>
      <c r="AF91" s="735"/>
      <c r="AG91" s="722"/>
      <c r="AH91" s="233">
        <f>AE91-U91</f>
        <v>0</v>
      </c>
      <c r="AI91" s="500">
        <f>AH91/U91*100</f>
        <v>0</v>
      </c>
    </row>
    <row r="92" spans="1:35" ht="20.25" customHeight="1">
      <c r="A92" s="414"/>
      <c r="B92" s="234"/>
      <c r="C92" s="234"/>
      <c r="D92" s="234"/>
      <c r="E92" s="234"/>
      <c r="F92" s="235"/>
      <c r="G92" s="609" t="s">
        <v>458</v>
      </c>
      <c r="H92" s="228"/>
      <c r="I92" s="228"/>
      <c r="J92" s="228"/>
      <c r="K92" s="228"/>
      <c r="L92" s="228"/>
      <c r="M92" s="228"/>
      <c r="N92" s="945">
        <v>1</v>
      </c>
      <c r="O92" s="946"/>
      <c r="P92" s="947" t="s">
        <v>180</v>
      </c>
      <c r="Q92" s="948"/>
      <c r="R92" s="942">
        <v>1500000</v>
      </c>
      <c r="S92" s="943"/>
      <c r="T92" s="944"/>
      <c r="U92" s="721">
        <f>R92*N92</f>
        <v>1500000</v>
      </c>
      <c r="V92" s="735"/>
      <c r="W92" s="722"/>
      <c r="X92" s="945">
        <v>1</v>
      </c>
      <c r="Y92" s="946"/>
      <c r="Z92" s="947" t="s">
        <v>180</v>
      </c>
      <c r="AA92" s="948"/>
      <c r="AB92" s="942">
        <v>1500000</v>
      </c>
      <c r="AC92" s="943"/>
      <c r="AD92" s="944"/>
      <c r="AE92" s="721">
        <f>AB92*X92</f>
        <v>1500000</v>
      </c>
      <c r="AF92" s="735"/>
      <c r="AG92" s="722"/>
      <c r="AH92" s="233">
        <f>AE92-U92</f>
        <v>0</v>
      </c>
      <c r="AI92" s="500">
        <f>AH92/U92*100</f>
        <v>0</v>
      </c>
    </row>
    <row r="93" spans="1:35" ht="16.5">
      <c r="A93" s="387"/>
      <c r="B93" s="234"/>
      <c r="C93" s="234"/>
      <c r="D93" s="234"/>
      <c r="E93" s="234"/>
      <c r="F93" s="235"/>
      <c r="G93" s="609" t="s">
        <v>459</v>
      </c>
      <c r="H93" s="228"/>
      <c r="I93" s="228"/>
      <c r="J93" s="228"/>
      <c r="K93" s="228"/>
      <c r="L93" s="228"/>
      <c r="M93" s="228"/>
      <c r="N93" s="945"/>
      <c r="O93" s="946"/>
      <c r="P93" s="947"/>
      <c r="Q93" s="948"/>
      <c r="R93" s="942"/>
      <c r="S93" s="943"/>
      <c r="T93" s="944"/>
      <c r="U93" s="721"/>
      <c r="V93" s="735"/>
      <c r="W93" s="722"/>
      <c r="X93" s="945"/>
      <c r="Y93" s="946"/>
      <c r="Z93" s="947"/>
      <c r="AA93" s="948"/>
      <c r="AB93" s="942"/>
      <c r="AC93" s="943"/>
      <c r="AD93" s="944"/>
      <c r="AE93" s="721"/>
      <c r="AF93" s="735"/>
      <c r="AG93" s="722"/>
      <c r="AH93" s="233"/>
      <c r="AI93" s="500"/>
    </row>
    <row r="94" spans="1:37" s="440" customFormat="1" ht="16.5">
      <c r="A94" s="387"/>
      <c r="B94" s="234"/>
      <c r="C94" s="234"/>
      <c r="D94" s="234"/>
      <c r="E94" s="234"/>
      <c r="F94" s="235"/>
      <c r="G94" s="609" t="s">
        <v>458</v>
      </c>
      <c r="H94" s="228"/>
      <c r="I94" s="228"/>
      <c r="J94" s="228"/>
      <c r="K94" s="228"/>
      <c r="L94" s="228"/>
      <c r="M94" s="228"/>
      <c r="N94" s="945">
        <v>1</v>
      </c>
      <c r="O94" s="946"/>
      <c r="P94" s="947" t="s">
        <v>180</v>
      </c>
      <c r="Q94" s="948"/>
      <c r="R94" s="942">
        <v>2000000</v>
      </c>
      <c r="S94" s="943"/>
      <c r="T94" s="944"/>
      <c r="U94" s="721">
        <f>R94*N94</f>
        <v>2000000</v>
      </c>
      <c r="V94" s="735"/>
      <c r="W94" s="722"/>
      <c r="X94" s="945">
        <v>1</v>
      </c>
      <c r="Y94" s="946"/>
      <c r="Z94" s="947" t="s">
        <v>180</v>
      </c>
      <c r="AA94" s="948"/>
      <c r="AB94" s="942">
        <v>2000000</v>
      </c>
      <c r="AC94" s="943"/>
      <c r="AD94" s="944"/>
      <c r="AE94" s="721">
        <f>AB94*X94</f>
        <v>2000000</v>
      </c>
      <c r="AF94" s="735"/>
      <c r="AG94" s="722"/>
      <c r="AH94" s="233">
        <f>AE94-U94</f>
        <v>0</v>
      </c>
      <c r="AI94" s="500">
        <f>AH94/U94*100</f>
        <v>0</v>
      </c>
      <c r="AK94" s="293"/>
    </row>
    <row r="95" spans="1:37" s="440" customFormat="1" ht="16.5" customHeight="1">
      <c r="A95" s="387"/>
      <c r="B95" s="234"/>
      <c r="C95" s="234"/>
      <c r="D95" s="234"/>
      <c r="E95" s="234"/>
      <c r="F95" s="235"/>
      <c r="G95" s="609" t="s">
        <v>460</v>
      </c>
      <c r="H95" s="228"/>
      <c r="I95" s="228"/>
      <c r="J95" s="228"/>
      <c r="K95" s="228"/>
      <c r="L95" s="228"/>
      <c r="M95" s="228"/>
      <c r="N95" s="450"/>
      <c r="O95" s="451"/>
      <c r="P95" s="300"/>
      <c r="Q95" s="301"/>
      <c r="R95" s="308"/>
      <c r="S95" s="309"/>
      <c r="T95" s="310"/>
      <c r="U95" s="229"/>
      <c r="V95" s="233"/>
      <c r="W95" s="233"/>
      <c r="X95" s="450"/>
      <c r="Y95" s="451"/>
      <c r="Z95" s="300"/>
      <c r="AA95" s="301"/>
      <c r="AB95" s="308"/>
      <c r="AC95" s="309"/>
      <c r="AD95" s="310"/>
      <c r="AE95" s="229"/>
      <c r="AF95" s="233"/>
      <c r="AG95" s="230"/>
      <c r="AH95" s="233"/>
      <c r="AI95" s="500"/>
      <c r="AK95" s="293"/>
    </row>
    <row r="96" spans="1:37" s="440" customFormat="1" ht="10.5" customHeight="1">
      <c r="A96" s="387"/>
      <c r="B96" s="234"/>
      <c r="C96" s="234"/>
      <c r="D96" s="234"/>
      <c r="E96" s="234"/>
      <c r="F96" s="235"/>
      <c r="G96" s="609"/>
      <c r="H96" s="228"/>
      <c r="I96" s="228"/>
      <c r="J96" s="228"/>
      <c r="K96" s="228"/>
      <c r="L96" s="228"/>
      <c r="M96" s="228"/>
      <c r="N96" s="450"/>
      <c r="O96" s="451"/>
      <c r="P96" s="300"/>
      <c r="Q96" s="301"/>
      <c r="R96" s="308"/>
      <c r="S96" s="309"/>
      <c r="T96" s="310"/>
      <c r="U96" s="229"/>
      <c r="V96" s="233"/>
      <c r="W96" s="233"/>
      <c r="X96" s="450"/>
      <c r="Y96" s="451"/>
      <c r="Z96" s="300"/>
      <c r="AA96" s="301"/>
      <c r="AB96" s="308"/>
      <c r="AC96" s="309"/>
      <c r="AD96" s="310"/>
      <c r="AE96" s="229"/>
      <c r="AF96" s="233"/>
      <c r="AG96" s="230"/>
      <c r="AH96" s="233"/>
      <c r="AI96" s="500"/>
      <c r="AK96" s="293"/>
    </row>
    <row r="97" spans="1:35" s="311" customFormat="1" ht="15" customHeight="1">
      <c r="A97" s="415" t="s">
        <v>544</v>
      </c>
      <c r="B97" s="234"/>
      <c r="C97" s="234"/>
      <c r="D97" s="234"/>
      <c r="E97" s="234"/>
      <c r="F97" s="235"/>
      <c r="G97" s="306" t="s">
        <v>34</v>
      </c>
      <c r="H97" s="307"/>
      <c r="I97" s="228"/>
      <c r="J97" s="228"/>
      <c r="K97" s="228"/>
      <c r="L97" s="228"/>
      <c r="M97" s="228"/>
      <c r="N97" s="949"/>
      <c r="O97" s="950"/>
      <c r="P97" s="947"/>
      <c r="Q97" s="948"/>
      <c r="R97" s="942"/>
      <c r="S97" s="943"/>
      <c r="T97" s="944"/>
      <c r="U97" s="721">
        <f>U98+U101+U104</f>
        <v>25130000</v>
      </c>
      <c r="V97" s="735"/>
      <c r="W97" s="735"/>
      <c r="X97" s="949"/>
      <c r="Y97" s="950"/>
      <c r="Z97" s="947"/>
      <c r="AA97" s="948"/>
      <c r="AB97" s="942"/>
      <c r="AC97" s="943"/>
      <c r="AD97" s="944"/>
      <c r="AE97" s="721">
        <f>AE98+AE101+AE104</f>
        <v>25130000</v>
      </c>
      <c r="AF97" s="735"/>
      <c r="AG97" s="722"/>
      <c r="AH97" s="233">
        <f>AE97-U97</f>
        <v>0</v>
      </c>
      <c r="AI97" s="500">
        <f>AH97/U97*100</f>
        <v>0</v>
      </c>
    </row>
    <row r="98" spans="1:35" s="319" customFormat="1" ht="16.5" customHeight="1">
      <c r="A98" s="414" t="s">
        <v>545</v>
      </c>
      <c r="B98" s="317"/>
      <c r="C98" s="317"/>
      <c r="D98" s="317"/>
      <c r="E98" s="317"/>
      <c r="F98" s="318"/>
      <c r="G98" s="306" t="s">
        <v>383</v>
      </c>
      <c r="H98" s="317"/>
      <c r="I98" s="317"/>
      <c r="J98" s="317"/>
      <c r="K98" s="317"/>
      <c r="L98" s="317"/>
      <c r="M98" s="317"/>
      <c r="N98" s="945"/>
      <c r="O98" s="946"/>
      <c r="P98" s="947"/>
      <c r="Q98" s="948"/>
      <c r="R98" s="942"/>
      <c r="S98" s="943"/>
      <c r="T98" s="944"/>
      <c r="U98" s="721">
        <f>U99+U100</f>
        <v>2750000</v>
      </c>
      <c r="V98" s="735"/>
      <c r="W98" s="735"/>
      <c r="X98" s="945"/>
      <c r="Y98" s="946"/>
      <c r="Z98" s="947"/>
      <c r="AA98" s="948"/>
      <c r="AB98" s="942"/>
      <c r="AC98" s="943"/>
      <c r="AD98" s="944"/>
      <c r="AE98" s="721">
        <f>AE99+AE100</f>
        <v>2750000</v>
      </c>
      <c r="AF98" s="735"/>
      <c r="AG98" s="722"/>
      <c r="AH98" s="233"/>
      <c r="AI98" s="500"/>
    </row>
    <row r="99" spans="1:35" s="319" customFormat="1" ht="16.5" customHeight="1">
      <c r="A99" s="414"/>
      <c r="B99" s="317"/>
      <c r="C99" s="317"/>
      <c r="D99" s="317"/>
      <c r="E99" s="317"/>
      <c r="F99" s="318"/>
      <c r="G99" s="439" t="s">
        <v>465</v>
      </c>
      <c r="H99" s="317"/>
      <c r="I99" s="317"/>
      <c r="J99" s="317"/>
      <c r="K99" s="317"/>
      <c r="L99" s="317"/>
      <c r="M99" s="317"/>
      <c r="N99" s="945">
        <v>5</v>
      </c>
      <c r="O99" s="946"/>
      <c r="P99" s="947" t="s">
        <v>239</v>
      </c>
      <c r="Q99" s="948"/>
      <c r="R99" s="942">
        <v>250000</v>
      </c>
      <c r="S99" s="943"/>
      <c r="T99" s="944"/>
      <c r="U99" s="721">
        <f>R99*N99</f>
        <v>1250000</v>
      </c>
      <c r="V99" s="735"/>
      <c r="W99" s="722"/>
      <c r="X99" s="945">
        <v>5</v>
      </c>
      <c r="Y99" s="946"/>
      <c r="Z99" s="947" t="s">
        <v>239</v>
      </c>
      <c r="AA99" s="948"/>
      <c r="AB99" s="942">
        <v>250000</v>
      </c>
      <c r="AC99" s="943"/>
      <c r="AD99" s="944"/>
      <c r="AE99" s="721">
        <f>AB99*X99</f>
        <v>1250000</v>
      </c>
      <c r="AF99" s="735"/>
      <c r="AG99" s="722"/>
      <c r="AH99" s="233">
        <f>AE99-U99</f>
        <v>0</v>
      </c>
      <c r="AI99" s="500">
        <f>AH99/U99*100</f>
        <v>0</v>
      </c>
    </row>
    <row r="100" spans="1:35" s="319" customFormat="1" ht="16.5" customHeight="1">
      <c r="A100" s="414"/>
      <c r="B100" s="317"/>
      <c r="C100" s="317"/>
      <c r="D100" s="317"/>
      <c r="E100" s="317"/>
      <c r="F100" s="318"/>
      <c r="G100" s="439" t="s">
        <v>461</v>
      </c>
      <c r="H100" s="317"/>
      <c r="I100" s="317"/>
      <c r="J100" s="317"/>
      <c r="K100" s="317"/>
      <c r="L100" s="317"/>
      <c r="M100" s="317"/>
      <c r="N100" s="945">
        <v>6</v>
      </c>
      <c r="O100" s="946"/>
      <c r="P100" s="947" t="s">
        <v>239</v>
      </c>
      <c r="Q100" s="948"/>
      <c r="R100" s="942">
        <v>250000</v>
      </c>
      <c r="S100" s="943"/>
      <c r="T100" s="944"/>
      <c r="U100" s="721">
        <f>R100*N100</f>
        <v>1500000</v>
      </c>
      <c r="V100" s="735"/>
      <c r="W100" s="722"/>
      <c r="X100" s="945">
        <v>6</v>
      </c>
      <c r="Y100" s="946"/>
      <c r="Z100" s="947" t="s">
        <v>239</v>
      </c>
      <c r="AA100" s="948"/>
      <c r="AB100" s="942">
        <v>250000</v>
      </c>
      <c r="AC100" s="943"/>
      <c r="AD100" s="944"/>
      <c r="AE100" s="721">
        <f>AB100*X100</f>
        <v>1500000</v>
      </c>
      <c r="AF100" s="735"/>
      <c r="AG100" s="722"/>
      <c r="AH100" s="233">
        <f>AE100-U100</f>
        <v>0</v>
      </c>
      <c r="AI100" s="500">
        <f>AH100/U100*100</f>
        <v>0</v>
      </c>
    </row>
    <row r="101" spans="1:35" s="319" customFormat="1" ht="16.5" customHeight="1">
      <c r="A101" s="414" t="s">
        <v>546</v>
      </c>
      <c r="B101" s="317"/>
      <c r="C101" s="317"/>
      <c r="D101" s="317"/>
      <c r="E101" s="317"/>
      <c r="F101" s="318"/>
      <c r="G101" s="306" t="s">
        <v>462</v>
      </c>
      <c r="H101" s="317"/>
      <c r="I101" s="317"/>
      <c r="J101" s="317"/>
      <c r="K101" s="317"/>
      <c r="L101" s="317"/>
      <c r="M101" s="317"/>
      <c r="N101" s="945"/>
      <c r="O101" s="946"/>
      <c r="P101" s="947"/>
      <c r="Q101" s="948"/>
      <c r="R101" s="942"/>
      <c r="S101" s="943"/>
      <c r="T101" s="944"/>
      <c r="U101" s="721">
        <f>U103</f>
        <v>12000000</v>
      </c>
      <c r="V101" s="735"/>
      <c r="W101" s="735"/>
      <c r="X101" s="945"/>
      <c r="Y101" s="946"/>
      <c r="Z101" s="947"/>
      <c r="AA101" s="948"/>
      <c r="AB101" s="942"/>
      <c r="AC101" s="943"/>
      <c r="AD101" s="944"/>
      <c r="AE101" s="721">
        <f>AE103</f>
        <v>12000000</v>
      </c>
      <c r="AF101" s="735"/>
      <c r="AG101" s="722"/>
      <c r="AH101" s="233"/>
      <c r="AI101" s="500"/>
    </row>
    <row r="102" spans="1:35" s="319" customFormat="1" ht="16.5" customHeight="1">
      <c r="A102" s="416"/>
      <c r="B102" s="317"/>
      <c r="C102" s="317"/>
      <c r="D102" s="317"/>
      <c r="E102" s="317"/>
      <c r="F102" s="318"/>
      <c r="G102" s="238" t="s">
        <v>463</v>
      </c>
      <c r="H102" s="317"/>
      <c r="I102" s="317"/>
      <c r="J102" s="317"/>
      <c r="K102" s="317"/>
      <c r="L102" s="317"/>
      <c r="M102" s="317"/>
      <c r="N102" s="945"/>
      <c r="O102" s="946"/>
      <c r="P102" s="947"/>
      <c r="Q102" s="948"/>
      <c r="R102" s="942"/>
      <c r="S102" s="943"/>
      <c r="T102" s="944"/>
      <c r="U102" s="721"/>
      <c r="V102" s="735"/>
      <c r="W102" s="735"/>
      <c r="X102" s="945"/>
      <c r="Y102" s="946"/>
      <c r="Z102" s="947"/>
      <c r="AA102" s="948"/>
      <c r="AB102" s="942"/>
      <c r="AC102" s="943"/>
      <c r="AD102" s="944"/>
      <c r="AE102" s="721"/>
      <c r="AF102" s="735"/>
      <c r="AG102" s="722"/>
      <c r="AH102" s="233"/>
      <c r="AI102" s="500"/>
    </row>
    <row r="103" spans="1:35" s="319" customFormat="1" ht="16.5" customHeight="1">
      <c r="A103" s="416"/>
      <c r="B103" s="317"/>
      <c r="C103" s="317"/>
      <c r="D103" s="317"/>
      <c r="E103" s="317"/>
      <c r="F103" s="318"/>
      <c r="G103" s="439" t="s">
        <v>464</v>
      </c>
      <c r="H103" s="317"/>
      <c r="I103" s="317"/>
      <c r="J103" s="317"/>
      <c r="K103" s="317"/>
      <c r="L103" s="317"/>
      <c r="M103" s="317"/>
      <c r="N103" s="945">
        <v>12</v>
      </c>
      <c r="O103" s="946"/>
      <c r="P103" s="947" t="s">
        <v>184</v>
      </c>
      <c r="Q103" s="948"/>
      <c r="R103" s="942">
        <v>1000000</v>
      </c>
      <c r="S103" s="943"/>
      <c r="T103" s="944"/>
      <c r="U103" s="721">
        <f>R103*N103</f>
        <v>12000000</v>
      </c>
      <c r="V103" s="735"/>
      <c r="W103" s="735"/>
      <c r="X103" s="945">
        <v>12</v>
      </c>
      <c r="Y103" s="946"/>
      <c r="Z103" s="947" t="s">
        <v>184</v>
      </c>
      <c r="AA103" s="948"/>
      <c r="AB103" s="942">
        <v>1000000</v>
      </c>
      <c r="AC103" s="943"/>
      <c r="AD103" s="944"/>
      <c r="AE103" s="721">
        <f>AB103*X103</f>
        <v>12000000</v>
      </c>
      <c r="AF103" s="735"/>
      <c r="AG103" s="722"/>
      <c r="AH103" s="233">
        <f>AE103-U103</f>
        <v>0</v>
      </c>
      <c r="AI103" s="500">
        <v>0</v>
      </c>
    </row>
    <row r="104" spans="1:35" s="319" customFormat="1" ht="16.5" customHeight="1">
      <c r="A104" s="414" t="s">
        <v>547</v>
      </c>
      <c r="B104" s="317"/>
      <c r="C104" s="317"/>
      <c r="D104" s="317"/>
      <c r="E104" s="317"/>
      <c r="F104" s="318"/>
      <c r="G104" s="438" t="s">
        <v>477</v>
      </c>
      <c r="H104" s="317"/>
      <c r="I104" s="317"/>
      <c r="J104" s="317"/>
      <c r="K104" s="317"/>
      <c r="L104" s="317"/>
      <c r="M104" s="317"/>
      <c r="N104" s="945"/>
      <c r="O104" s="946"/>
      <c r="P104" s="947"/>
      <c r="Q104" s="948"/>
      <c r="R104" s="942"/>
      <c r="S104" s="943"/>
      <c r="T104" s="944"/>
      <c r="U104" s="721">
        <f>U106+U107+U108+U109+U110+U111+U114+U115+U117</f>
        <v>10380000</v>
      </c>
      <c r="V104" s="735"/>
      <c r="W104" s="735"/>
      <c r="X104" s="945"/>
      <c r="Y104" s="946"/>
      <c r="Z104" s="947"/>
      <c r="AA104" s="948"/>
      <c r="AB104" s="942"/>
      <c r="AC104" s="943"/>
      <c r="AD104" s="944"/>
      <c r="AE104" s="721">
        <f>AE106+AE107+AE108+AE109+AE110+AE111+AE114+AE115+AE117</f>
        <v>10380000</v>
      </c>
      <c r="AF104" s="735"/>
      <c r="AG104" s="722"/>
      <c r="AH104" s="233">
        <f>AE104-U104</f>
        <v>0</v>
      </c>
      <c r="AI104" s="500">
        <f>AH104/U104*100</f>
        <v>0</v>
      </c>
    </row>
    <row r="105" spans="1:35" s="319" customFormat="1" ht="16.5" customHeight="1">
      <c r="A105" s="414"/>
      <c r="B105" s="317"/>
      <c r="C105" s="317"/>
      <c r="D105" s="317"/>
      <c r="E105" s="317"/>
      <c r="F105" s="318"/>
      <c r="G105" s="306" t="s">
        <v>466</v>
      </c>
      <c r="H105" s="317"/>
      <c r="I105" s="317"/>
      <c r="J105" s="317"/>
      <c r="K105" s="317"/>
      <c r="L105" s="317"/>
      <c r="M105" s="317"/>
      <c r="N105" s="450"/>
      <c r="O105" s="451"/>
      <c r="P105" s="300"/>
      <c r="Q105" s="301"/>
      <c r="R105" s="308"/>
      <c r="S105" s="309"/>
      <c r="T105" s="310"/>
      <c r="U105" s="229"/>
      <c r="V105" s="233"/>
      <c r="W105" s="233"/>
      <c r="X105" s="450"/>
      <c r="Y105" s="451"/>
      <c r="Z105" s="300"/>
      <c r="AA105" s="301"/>
      <c r="AB105" s="308"/>
      <c r="AC105" s="309"/>
      <c r="AD105" s="310"/>
      <c r="AE105" s="229"/>
      <c r="AF105" s="233"/>
      <c r="AG105" s="230"/>
      <c r="AH105" s="233"/>
      <c r="AI105" s="500"/>
    </row>
    <row r="106" spans="1:35" s="319" customFormat="1" ht="16.5" customHeight="1">
      <c r="A106" s="414"/>
      <c r="B106" s="317"/>
      <c r="C106" s="317"/>
      <c r="D106" s="317"/>
      <c r="E106" s="317"/>
      <c r="F106" s="318"/>
      <c r="G106" s="439" t="s">
        <v>470</v>
      </c>
      <c r="H106" s="317"/>
      <c r="I106" s="317"/>
      <c r="J106" s="317"/>
      <c r="K106" s="317"/>
      <c r="L106" s="317"/>
      <c r="M106" s="317"/>
      <c r="N106" s="945">
        <v>12</v>
      </c>
      <c r="O106" s="946"/>
      <c r="P106" s="947" t="s">
        <v>184</v>
      </c>
      <c r="Q106" s="948"/>
      <c r="R106" s="942">
        <v>75000</v>
      </c>
      <c r="S106" s="943"/>
      <c r="T106" s="944"/>
      <c r="U106" s="721">
        <f aca="true" t="shared" si="7" ref="U106:U111">R106*N106</f>
        <v>900000</v>
      </c>
      <c r="V106" s="735"/>
      <c r="W106" s="735"/>
      <c r="X106" s="945">
        <v>12</v>
      </c>
      <c r="Y106" s="946"/>
      <c r="Z106" s="947" t="s">
        <v>184</v>
      </c>
      <c r="AA106" s="948"/>
      <c r="AB106" s="942">
        <v>75000</v>
      </c>
      <c r="AC106" s="943"/>
      <c r="AD106" s="944"/>
      <c r="AE106" s="721">
        <f aca="true" t="shared" si="8" ref="AE106:AE111">AB106*X106</f>
        <v>900000</v>
      </c>
      <c r="AF106" s="735"/>
      <c r="AG106" s="722"/>
      <c r="AH106" s="233">
        <v>0</v>
      </c>
      <c r="AI106" s="500">
        <v>0</v>
      </c>
    </row>
    <row r="107" spans="1:35" s="319" customFormat="1" ht="16.5" customHeight="1">
      <c r="A107" s="414"/>
      <c r="B107" s="317"/>
      <c r="C107" s="317"/>
      <c r="D107" s="317"/>
      <c r="E107" s="317"/>
      <c r="F107" s="318"/>
      <c r="G107" s="439" t="s">
        <v>471</v>
      </c>
      <c r="H107" s="317"/>
      <c r="I107" s="317"/>
      <c r="J107" s="317"/>
      <c r="K107" s="317"/>
      <c r="L107" s="317"/>
      <c r="M107" s="317"/>
      <c r="N107" s="945">
        <v>12</v>
      </c>
      <c r="O107" s="946"/>
      <c r="P107" s="947" t="s">
        <v>184</v>
      </c>
      <c r="Q107" s="948"/>
      <c r="R107" s="942">
        <v>50000</v>
      </c>
      <c r="S107" s="943"/>
      <c r="T107" s="944"/>
      <c r="U107" s="721">
        <f t="shared" si="7"/>
        <v>600000</v>
      </c>
      <c r="V107" s="735"/>
      <c r="W107" s="735"/>
      <c r="X107" s="945">
        <v>12</v>
      </c>
      <c r="Y107" s="946"/>
      <c r="Z107" s="947" t="s">
        <v>184</v>
      </c>
      <c r="AA107" s="948"/>
      <c r="AB107" s="942">
        <v>50000</v>
      </c>
      <c r="AC107" s="943"/>
      <c r="AD107" s="944"/>
      <c r="AE107" s="721">
        <f t="shared" si="8"/>
        <v>600000</v>
      </c>
      <c r="AF107" s="735"/>
      <c r="AG107" s="722"/>
      <c r="AH107" s="233">
        <v>0</v>
      </c>
      <c r="AI107" s="500">
        <v>0</v>
      </c>
    </row>
    <row r="108" spans="1:35" s="319" customFormat="1" ht="16.5" customHeight="1">
      <c r="A108" s="414"/>
      <c r="B108" s="317"/>
      <c r="C108" s="317"/>
      <c r="D108" s="317"/>
      <c r="E108" s="317"/>
      <c r="F108" s="318"/>
      <c r="G108" s="439" t="s">
        <v>472</v>
      </c>
      <c r="H108" s="317"/>
      <c r="I108" s="317"/>
      <c r="J108" s="317"/>
      <c r="K108" s="317"/>
      <c r="L108" s="317"/>
      <c r="M108" s="317"/>
      <c r="N108" s="945">
        <v>12</v>
      </c>
      <c r="O108" s="946"/>
      <c r="P108" s="947" t="s">
        <v>184</v>
      </c>
      <c r="Q108" s="948"/>
      <c r="R108" s="942">
        <v>50000</v>
      </c>
      <c r="S108" s="943"/>
      <c r="T108" s="944"/>
      <c r="U108" s="721">
        <f t="shared" si="7"/>
        <v>600000</v>
      </c>
      <c r="V108" s="735"/>
      <c r="W108" s="735"/>
      <c r="X108" s="945">
        <v>12</v>
      </c>
      <c r="Y108" s="946"/>
      <c r="Z108" s="947" t="s">
        <v>184</v>
      </c>
      <c r="AA108" s="948"/>
      <c r="AB108" s="942">
        <v>50000</v>
      </c>
      <c r="AC108" s="943"/>
      <c r="AD108" s="944"/>
      <c r="AE108" s="721">
        <f t="shared" si="8"/>
        <v>600000</v>
      </c>
      <c r="AF108" s="735"/>
      <c r="AG108" s="722"/>
      <c r="AH108" s="233">
        <v>0</v>
      </c>
      <c r="AI108" s="500">
        <v>0</v>
      </c>
    </row>
    <row r="109" spans="1:35" s="319" customFormat="1" ht="16.5" customHeight="1">
      <c r="A109" s="414"/>
      <c r="B109" s="317"/>
      <c r="C109" s="317"/>
      <c r="D109" s="317"/>
      <c r="E109" s="317"/>
      <c r="F109" s="318"/>
      <c r="G109" s="439" t="s">
        <v>473</v>
      </c>
      <c r="H109" s="317"/>
      <c r="I109" s="317"/>
      <c r="J109" s="317"/>
      <c r="K109" s="317"/>
      <c r="L109" s="317"/>
      <c r="M109" s="317"/>
      <c r="N109" s="945">
        <v>12</v>
      </c>
      <c r="O109" s="946"/>
      <c r="P109" s="947" t="s">
        <v>184</v>
      </c>
      <c r="Q109" s="948"/>
      <c r="R109" s="1058">
        <v>50000</v>
      </c>
      <c r="S109" s="943"/>
      <c r="T109" s="944"/>
      <c r="U109" s="721">
        <f t="shared" si="7"/>
        <v>600000</v>
      </c>
      <c r="V109" s="735"/>
      <c r="W109" s="735"/>
      <c r="X109" s="945">
        <v>12</v>
      </c>
      <c r="Y109" s="946"/>
      <c r="Z109" s="947" t="s">
        <v>184</v>
      </c>
      <c r="AA109" s="948"/>
      <c r="AB109" s="1058">
        <v>50000</v>
      </c>
      <c r="AC109" s="943"/>
      <c r="AD109" s="944"/>
      <c r="AE109" s="721">
        <f t="shared" si="8"/>
        <v>600000</v>
      </c>
      <c r="AF109" s="735"/>
      <c r="AG109" s="722"/>
      <c r="AH109" s="233">
        <v>0</v>
      </c>
      <c r="AI109" s="500">
        <v>0</v>
      </c>
    </row>
    <row r="110" spans="1:35" s="319" customFormat="1" ht="16.5" customHeight="1">
      <c r="A110" s="414"/>
      <c r="B110" s="317"/>
      <c r="C110" s="317"/>
      <c r="D110" s="317"/>
      <c r="E110" s="317"/>
      <c r="F110" s="318"/>
      <c r="G110" s="439" t="s">
        <v>474</v>
      </c>
      <c r="H110" s="317"/>
      <c r="I110" s="317"/>
      <c r="J110" s="317"/>
      <c r="K110" s="317"/>
      <c r="L110" s="317"/>
      <c r="M110" s="317"/>
      <c r="N110" s="945">
        <v>12</v>
      </c>
      <c r="O110" s="946"/>
      <c r="P110" s="947" t="s">
        <v>184</v>
      </c>
      <c r="Q110" s="948"/>
      <c r="R110" s="942">
        <v>40000</v>
      </c>
      <c r="S110" s="943"/>
      <c r="T110" s="944"/>
      <c r="U110" s="721">
        <f t="shared" si="7"/>
        <v>480000</v>
      </c>
      <c r="V110" s="735"/>
      <c r="W110" s="735"/>
      <c r="X110" s="945">
        <v>12</v>
      </c>
      <c r="Y110" s="946"/>
      <c r="Z110" s="947" t="s">
        <v>184</v>
      </c>
      <c r="AA110" s="948"/>
      <c r="AB110" s="942">
        <v>40000</v>
      </c>
      <c r="AC110" s="943"/>
      <c r="AD110" s="944"/>
      <c r="AE110" s="721">
        <f t="shared" si="8"/>
        <v>480000</v>
      </c>
      <c r="AF110" s="735"/>
      <c r="AG110" s="722"/>
      <c r="AH110" s="233">
        <v>0</v>
      </c>
      <c r="AI110" s="500">
        <v>0</v>
      </c>
    </row>
    <row r="111" spans="1:35" s="319" customFormat="1" ht="16.5" customHeight="1">
      <c r="A111" s="414"/>
      <c r="B111" s="317"/>
      <c r="C111" s="317"/>
      <c r="D111" s="317"/>
      <c r="E111" s="317"/>
      <c r="F111" s="318"/>
      <c r="G111" s="439" t="s">
        <v>475</v>
      </c>
      <c r="H111" s="610"/>
      <c r="I111" s="610"/>
      <c r="J111" s="610"/>
      <c r="K111" s="610"/>
      <c r="L111" s="610"/>
      <c r="M111" s="610"/>
      <c r="N111" s="945">
        <v>12</v>
      </c>
      <c r="O111" s="946"/>
      <c r="P111" s="947" t="s">
        <v>184</v>
      </c>
      <c r="Q111" s="948"/>
      <c r="R111" s="942">
        <v>40000</v>
      </c>
      <c r="S111" s="943"/>
      <c r="T111" s="944"/>
      <c r="U111" s="721">
        <f t="shared" si="7"/>
        <v>480000</v>
      </c>
      <c r="V111" s="735"/>
      <c r="W111" s="735"/>
      <c r="X111" s="945">
        <v>12</v>
      </c>
      <c r="Y111" s="946"/>
      <c r="Z111" s="947" t="s">
        <v>184</v>
      </c>
      <c r="AA111" s="948"/>
      <c r="AB111" s="942">
        <v>40000</v>
      </c>
      <c r="AC111" s="943"/>
      <c r="AD111" s="944"/>
      <c r="AE111" s="727">
        <f t="shared" si="8"/>
        <v>480000</v>
      </c>
      <c r="AF111" s="728"/>
      <c r="AG111" s="729"/>
      <c r="AH111" s="233">
        <v>0</v>
      </c>
      <c r="AI111" s="500">
        <v>0</v>
      </c>
    </row>
    <row r="112" spans="1:37" s="8" customFormat="1" ht="42" customHeight="1" thickBot="1">
      <c r="A112" s="1051" t="s">
        <v>264</v>
      </c>
      <c r="B112" s="1052"/>
      <c r="C112" s="1052"/>
      <c r="D112" s="1052"/>
      <c r="E112" s="1052"/>
      <c r="F112" s="1052"/>
      <c r="G112" s="1052"/>
      <c r="H112" s="1052"/>
      <c r="I112" s="1052"/>
      <c r="J112" s="1052"/>
      <c r="K112" s="1052"/>
      <c r="L112" s="1052"/>
      <c r="M112" s="1052"/>
      <c r="N112" s="1052"/>
      <c r="O112" s="1052"/>
      <c r="P112" s="1052"/>
      <c r="Q112" s="1052"/>
      <c r="R112" s="1052"/>
      <c r="S112" s="1052"/>
      <c r="T112" s="1052"/>
      <c r="U112" s="1052"/>
      <c r="V112" s="1052"/>
      <c r="W112" s="1052"/>
      <c r="X112" s="1052"/>
      <c r="Y112" s="1052"/>
      <c r="Z112" s="1052"/>
      <c r="AA112" s="1052"/>
      <c r="AB112" s="1052"/>
      <c r="AC112" s="1052"/>
      <c r="AD112" s="1052"/>
      <c r="AE112" s="1052"/>
      <c r="AF112" s="1052"/>
      <c r="AG112" s="1052"/>
      <c r="AH112" s="1052"/>
      <c r="AI112" s="1053"/>
      <c r="AJ112" s="441"/>
      <c r="AK112" s="349"/>
    </row>
    <row r="113" spans="1:35" s="319" customFormat="1" ht="18" customHeight="1">
      <c r="A113" s="414"/>
      <c r="B113" s="317"/>
      <c r="C113" s="317"/>
      <c r="D113" s="317"/>
      <c r="E113" s="317"/>
      <c r="F113" s="318"/>
      <c r="G113" s="306"/>
      <c r="H113" s="317"/>
      <c r="I113" s="317"/>
      <c r="J113" s="317"/>
      <c r="K113" s="317"/>
      <c r="L113" s="317"/>
      <c r="M113" s="317"/>
      <c r="N113" s="450"/>
      <c r="O113" s="451"/>
      <c r="P113" s="300"/>
      <c r="Q113" s="301"/>
      <c r="R113" s="308"/>
      <c r="S113" s="309"/>
      <c r="T113" s="310"/>
      <c r="U113" s="229"/>
      <c r="V113" s="233"/>
      <c r="W113" s="233"/>
      <c r="X113" s="450"/>
      <c r="Y113" s="451"/>
      <c r="Z113" s="300"/>
      <c r="AA113" s="301"/>
      <c r="AB113" s="308"/>
      <c r="AC113" s="309"/>
      <c r="AD113" s="310"/>
      <c r="AE113" s="587"/>
      <c r="AF113" s="453"/>
      <c r="AG113" s="513"/>
      <c r="AH113" s="233"/>
      <c r="AI113" s="500"/>
    </row>
    <row r="114" spans="1:35" s="319" customFormat="1" ht="16.5" customHeight="1">
      <c r="A114" s="414"/>
      <c r="B114" s="317"/>
      <c r="C114" s="317"/>
      <c r="D114" s="317"/>
      <c r="E114" s="317"/>
      <c r="F114" s="318"/>
      <c r="G114" s="439" t="s">
        <v>476</v>
      </c>
      <c r="H114" s="317"/>
      <c r="I114" s="317"/>
      <c r="J114" s="317"/>
      <c r="K114" s="317"/>
      <c r="L114" s="317"/>
      <c r="M114" s="317"/>
      <c r="N114" s="945">
        <v>48</v>
      </c>
      <c r="O114" s="946"/>
      <c r="P114" s="947" t="s">
        <v>184</v>
      </c>
      <c r="Q114" s="948"/>
      <c r="R114" s="942">
        <v>40000</v>
      </c>
      <c r="S114" s="943"/>
      <c r="T114" s="944"/>
      <c r="U114" s="721">
        <f>R114*N114</f>
        <v>1920000</v>
      </c>
      <c r="V114" s="735"/>
      <c r="W114" s="735"/>
      <c r="X114" s="945">
        <v>48</v>
      </c>
      <c r="Y114" s="946"/>
      <c r="Z114" s="947" t="s">
        <v>184</v>
      </c>
      <c r="AA114" s="948"/>
      <c r="AB114" s="942">
        <v>40000</v>
      </c>
      <c r="AC114" s="943"/>
      <c r="AD114" s="944"/>
      <c r="AE114" s="721">
        <f>AB114*X114</f>
        <v>1920000</v>
      </c>
      <c r="AF114" s="735"/>
      <c r="AG114" s="722"/>
      <c r="AH114" s="233">
        <v>0</v>
      </c>
      <c r="AI114" s="500">
        <v>0</v>
      </c>
    </row>
    <row r="115" spans="1:35" s="319" customFormat="1" ht="16.5" customHeight="1">
      <c r="A115" s="414"/>
      <c r="B115" s="317"/>
      <c r="C115" s="317"/>
      <c r="D115" s="317"/>
      <c r="E115" s="317"/>
      <c r="F115" s="318"/>
      <c r="G115" s="439" t="s">
        <v>467</v>
      </c>
      <c r="H115" s="317"/>
      <c r="I115" s="317"/>
      <c r="J115" s="317"/>
      <c r="K115" s="317"/>
      <c r="L115" s="317"/>
      <c r="M115" s="317"/>
      <c r="N115" s="945">
        <v>96</v>
      </c>
      <c r="O115" s="946"/>
      <c r="P115" s="947" t="s">
        <v>184</v>
      </c>
      <c r="Q115" s="948"/>
      <c r="R115" s="942">
        <v>35000</v>
      </c>
      <c r="S115" s="943"/>
      <c r="T115" s="944"/>
      <c r="U115" s="721">
        <f>R115*N115</f>
        <v>3360000</v>
      </c>
      <c r="V115" s="735"/>
      <c r="W115" s="735"/>
      <c r="X115" s="945">
        <v>96</v>
      </c>
      <c r="Y115" s="946"/>
      <c r="Z115" s="947" t="s">
        <v>184</v>
      </c>
      <c r="AA115" s="948"/>
      <c r="AB115" s="942">
        <v>35000</v>
      </c>
      <c r="AC115" s="943"/>
      <c r="AD115" s="944"/>
      <c r="AE115" s="721">
        <f>AB115*X115</f>
        <v>3360000</v>
      </c>
      <c r="AF115" s="735"/>
      <c r="AG115" s="722"/>
      <c r="AH115" s="233">
        <v>0</v>
      </c>
      <c r="AI115" s="500">
        <v>0</v>
      </c>
    </row>
    <row r="116" spans="1:35" s="319" customFormat="1" ht="16.5" customHeight="1">
      <c r="A116" s="414"/>
      <c r="B116" s="317"/>
      <c r="C116" s="317"/>
      <c r="D116" s="317"/>
      <c r="E116" s="317"/>
      <c r="F116" s="318"/>
      <c r="G116" s="439" t="s">
        <v>468</v>
      </c>
      <c r="H116" s="317"/>
      <c r="I116" s="317"/>
      <c r="J116" s="317"/>
      <c r="K116" s="317"/>
      <c r="L116" s="317"/>
      <c r="M116" s="317"/>
      <c r="N116" s="945"/>
      <c r="O116" s="946"/>
      <c r="P116" s="947"/>
      <c r="Q116" s="948"/>
      <c r="R116" s="942"/>
      <c r="S116" s="943"/>
      <c r="T116" s="944"/>
      <c r="U116" s="721"/>
      <c r="V116" s="735"/>
      <c r="W116" s="735"/>
      <c r="X116" s="945"/>
      <c r="Y116" s="946"/>
      <c r="Z116" s="947"/>
      <c r="AA116" s="948"/>
      <c r="AB116" s="942"/>
      <c r="AC116" s="943"/>
      <c r="AD116" s="944"/>
      <c r="AE116" s="721"/>
      <c r="AF116" s="735"/>
      <c r="AG116" s="722"/>
      <c r="AH116" s="233"/>
      <c r="AI116" s="500"/>
    </row>
    <row r="117" spans="1:35" s="319" customFormat="1" ht="16.5" customHeight="1">
      <c r="A117" s="414"/>
      <c r="B117" s="317"/>
      <c r="C117" s="317"/>
      <c r="D117" s="317"/>
      <c r="E117" s="317"/>
      <c r="F117" s="318"/>
      <c r="G117" s="439" t="s">
        <v>469</v>
      </c>
      <c r="H117" s="317"/>
      <c r="I117" s="317"/>
      <c r="J117" s="317"/>
      <c r="K117" s="317"/>
      <c r="L117" s="317"/>
      <c r="M117" s="317"/>
      <c r="N117" s="945">
        <v>48</v>
      </c>
      <c r="O117" s="946"/>
      <c r="P117" s="947" t="s">
        <v>184</v>
      </c>
      <c r="Q117" s="948"/>
      <c r="R117" s="942">
        <v>30000</v>
      </c>
      <c r="S117" s="943"/>
      <c r="T117" s="944"/>
      <c r="U117" s="721">
        <f>R117*N117</f>
        <v>1440000</v>
      </c>
      <c r="V117" s="735"/>
      <c r="W117" s="735"/>
      <c r="X117" s="945">
        <v>48</v>
      </c>
      <c r="Y117" s="946"/>
      <c r="Z117" s="947" t="s">
        <v>184</v>
      </c>
      <c r="AA117" s="948"/>
      <c r="AB117" s="942">
        <v>30000</v>
      </c>
      <c r="AC117" s="943"/>
      <c r="AD117" s="944"/>
      <c r="AE117" s="721">
        <f>AB117*X117</f>
        <v>1440000</v>
      </c>
      <c r="AF117" s="735"/>
      <c r="AG117" s="722"/>
      <c r="AH117" s="233">
        <v>0</v>
      </c>
      <c r="AI117" s="500">
        <v>0</v>
      </c>
    </row>
    <row r="118" spans="1:35" s="319" customFormat="1" ht="9.75" customHeight="1">
      <c r="A118" s="414"/>
      <c r="B118" s="317"/>
      <c r="C118" s="317"/>
      <c r="D118" s="317"/>
      <c r="E118" s="317"/>
      <c r="F118" s="318"/>
      <c r="G118" s="306"/>
      <c r="H118" s="317"/>
      <c r="I118" s="317"/>
      <c r="J118" s="317"/>
      <c r="K118" s="317"/>
      <c r="L118" s="317"/>
      <c r="M118" s="317"/>
      <c r="N118" s="450"/>
      <c r="O118" s="451"/>
      <c r="P118" s="300"/>
      <c r="Q118" s="301"/>
      <c r="R118" s="308"/>
      <c r="S118" s="309"/>
      <c r="T118" s="310"/>
      <c r="U118" s="229"/>
      <c r="V118" s="233"/>
      <c r="W118" s="233"/>
      <c r="X118" s="450"/>
      <c r="Y118" s="451"/>
      <c r="Z118" s="300"/>
      <c r="AA118" s="301"/>
      <c r="AB118" s="308"/>
      <c r="AC118" s="309"/>
      <c r="AD118" s="310"/>
      <c r="AE118" s="229"/>
      <c r="AF118" s="233"/>
      <c r="AG118" s="230"/>
      <c r="AH118" s="233"/>
      <c r="AI118" s="500"/>
    </row>
    <row r="119" spans="1:35" s="311" customFormat="1" ht="15" customHeight="1">
      <c r="A119" s="414" t="s">
        <v>548</v>
      </c>
      <c r="B119" s="234"/>
      <c r="C119" s="234"/>
      <c r="D119" s="234"/>
      <c r="E119" s="234"/>
      <c r="F119" s="235"/>
      <c r="G119" s="306" t="s">
        <v>391</v>
      </c>
      <c r="H119" s="307"/>
      <c r="I119" s="228"/>
      <c r="J119" s="228"/>
      <c r="K119" s="228"/>
      <c r="L119" s="228"/>
      <c r="M119" s="228"/>
      <c r="N119" s="949"/>
      <c r="O119" s="950"/>
      <c r="P119" s="947"/>
      <c r="Q119" s="948"/>
      <c r="R119" s="942"/>
      <c r="S119" s="943"/>
      <c r="T119" s="944"/>
      <c r="U119" s="721">
        <f>U120</f>
        <v>1325100</v>
      </c>
      <c r="V119" s="735"/>
      <c r="W119" s="735"/>
      <c r="X119" s="949"/>
      <c r="Y119" s="950"/>
      <c r="Z119" s="947"/>
      <c r="AA119" s="948"/>
      <c r="AB119" s="942"/>
      <c r="AC119" s="943"/>
      <c r="AD119" s="944"/>
      <c r="AE119" s="721">
        <f>AE120</f>
        <v>1329000</v>
      </c>
      <c r="AF119" s="735"/>
      <c r="AG119" s="722"/>
      <c r="AH119" s="233">
        <f>AE119-U119</f>
        <v>3900</v>
      </c>
      <c r="AI119" s="500">
        <f>AH119/U119*100</f>
        <v>0.29431741000679196</v>
      </c>
    </row>
    <row r="120" spans="1:35" s="319" customFormat="1" ht="16.5" customHeight="1">
      <c r="A120" s="414" t="s">
        <v>549</v>
      </c>
      <c r="B120" s="317"/>
      <c r="C120" s="317"/>
      <c r="D120" s="317"/>
      <c r="E120" s="317"/>
      <c r="F120" s="318"/>
      <c r="G120" s="306" t="s">
        <v>252</v>
      </c>
      <c r="H120" s="317"/>
      <c r="I120" s="317"/>
      <c r="J120" s="317"/>
      <c r="K120" s="317"/>
      <c r="L120" s="317"/>
      <c r="M120" s="317"/>
      <c r="N120" s="945"/>
      <c r="O120" s="946"/>
      <c r="P120" s="947"/>
      <c r="Q120" s="948"/>
      <c r="R120" s="942"/>
      <c r="S120" s="943"/>
      <c r="T120" s="944"/>
      <c r="U120" s="721">
        <f>U121</f>
        <v>1325100</v>
      </c>
      <c r="V120" s="735"/>
      <c r="W120" s="735"/>
      <c r="X120" s="945"/>
      <c r="Y120" s="946"/>
      <c r="Z120" s="947"/>
      <c r="AA120" s="948"/>
      <c r="AB120" s="942"/>
      <c r="AC120" s="943"/>
      <c r="AD120" s="944"/>
      <c r="AE120" s="721">
        <f>AE121</f>
        <v>1329000</v>
      </c>
      <c r="AF120" s="735"/>
      <c r="AG120" s="722"/>
      <c r="AH120" s="233">
        <v>0</v>
      </c>
      <c r="AI120" s="500">
        <v>0</v>
      </c>
    </row>
    <row r="121" spans="1:37" s="440" customFormat="1" ht="19.5" customHeight="1">
      <c r="A121" s="387"/>
      <c r="B121" s="234"/>
      <c r="C121" s="234"/>
      <c r="D121" s="234"/>
      <c r="E121" s="234"/>
      <c r="F121" s="235"/>
      <c r="G121" s="603" t="s">
        <v>394</v>
      </c>
      <c r="H121" s="306"/>
      <c r="I121" s="320"/>
      <c r="J121" s="333"/>
      <c r="K121" s="320"/>
      <c r="L121" s="320"/>
      <c r="M121" s="321"/>
      <c r="N121" s="945">
        <v>4417</v>
      </c>
      <c r="O121" s="946"/>
      <c r="P121" s="947" t="s">
        <v>192</v>
      </c>
      <c r="Q121" s="948"/>
      <c r="R121" s="942">
        <v>300</v>
      </c>
      <c r="S121" s="943"/>
      <c r="T121" s="944"/>
      <c r="U121" s="721">
        <f>R121*N121</f>
        <v>1325100</v>
      </c>
      <c r="V121" s="735"/>
      <c r="W121" s="735"/>
      <c r="X121" s="945">
        <v>4430</v>
      </c>
      <c r="Y121" s="946"/>
      <c r="Z121" s="947" t="s">
        <v>192</v>
      </c>
      <c r="AA121" s="948"/>
      <c r="AB121" s="942">
        <v>300</v>
      </c>
      <c r="AC121" s="943"/>
      <c r="AD121" s="944"/>
      <c r="AE121" s="721">
        <f>AB121*X121</f>
        <v>1329000</v>
      </c>
      <c r="AF121" s="735"/>
      <c r="AG121" s="722"/>
      <c r="AH121" s="233">
        <f>AE121-U121</f>
        <v>3900</v>
      </c>
      <c r="AI121" s="500">
        <f>AH121/U121*100</f>
        <v>0.29431741000679196</v>
      </c>
      <c r="AK121" s="293"/>
    </row>
    <row r="122" spans="1:37" s="440" customFormat="1" ht="10.5" customHeight="1">
      <c r="A122" s="387"/>
      <c r="B122" s="234"/>
      <c r="C122" s="234"/>
      <c r="D122" s="234"/>
      <c r="E122" s="234"/>
      <c r="F122" s="235"/>
      <c r="G122" s="299"/>
      <c r="H122" s="306"/>
      <c r="I122" s="448"/>
      <c r="J122" s="448"/>
      <c r="K122" s="448"/>
      <c r="L122" s="448"/>
      <c r="M122" s="448"/>
      <c r="N122" s="949"/>
      <c r="O122" s="950"/>
      <c r="P122" s="947"/>
      <c r="Q122" s="948"/>
      <c r="R122" s="942"/>
      <c r="S122" s="943"/>
      <c r="T122" s="944"/>
      <c r="U122" s="721"/>
      <c r="V122" s="735"/>
      <c r="W122" s="722"/>
      <c r="X122" s="949"/>
      <c r="Y122" s="950"/>
      <c r="Z122" s="947"/>
      <c r="AA122" s="948"/>
      <c r="AB122" s="942"/>
      <c r="AC122" s="943"/>
      <c r="AD122" s="944"/>
      <c r="AE122" s="721"/>
      <c r="AF122" s="735"/>
      <c r="AG122" s="722"/>
      <c r="AH122" s="233"/>
      <c r="AI122" s="527"/>
      <c r="AK122" s="293"/>
    </row>
    <row r="123" spans="1:35" s="311" customFormat="1" ht="15" customHeight="1">
      <c r="A123" s="414" t="s">
        <v>550</v>
      </c>
      <c r="B123" s="234"/>
      <c r="C123" s="234"/>
      <c r="D123" s="234"/>
      <c r="E123" s="234"/>
      <c r="F123" s="235"/>
      <c r="G123" s="306" t="s">
        <v>478</v>
      </c>
      <c r="H123" s="307"/>
      <c r="I123" s="228"/>
      <c r="J123" s="228"/>
      <c r="K123" s="228"/>
      <c r="L123" s="228"/>
      <c r="M123" s="228"/>
      <c r="N123" s="949"/>
      <c r="O123" s="950"/>
      <c r="P123" s="947"/>
      <c r="Q123" s="948"/>
      <c r="R123" s="942"/>
      <c r="S123" s="943"/>
      <c r="T123" s="944"/>
      <c r="U123" s="721">
        <f>U124</f>
        <v>4500000</v>
      </c>
      <c r="V123" s="735"/>
      <c r="W123" s="735"/>
      <c r="X123" s="949"/>
      <c r="Y123" s="950"/>
      <c r="Z123" s="947"/>
      <c r="AA123" s="948"/>
      <c r="AB123" s="942"/>
      <c r="AC123" s="943"/>
      <c r="AD123" s="944"/>
      <c r="AE123" s="721">
        <f>AE124</f>
        <v>4500000</v>
      </c>
      <c r="AF123" s="735"/>
      <c r="AG123" s="722"/>
      <c r="AH123" s="233">
        <f>AE123-U123</f>
        <v>0</v>
      </c>
      <c r="AI123" s="500">
        <f>AH123/U123*100</f>
        <v>0</v>
      </c>
    </row>
    <row r="124" spans="1:35" s="319" customFormat="1" ht="16.5" customHeight="1">
      <c r="A124" s="414" t="s">
        <v>551</v>
      </c>
      <c r="B124" s="317"/>
      <c r="C124" s="317"/>
      <c r="D124" s="317"/>
      <c r="E124" s="317"/>
      <c r="F124" s="318"/>
      <c r="G124" s="306" t="s">
        <v>479</v>
      </c>
      <c r="H124" s="317"/>
      <c r="I124" s="317"/>
      <c r="J124" s="317"/>
      <c r="K124" s="317"/>
      <c r="L124" s="317"/>
      <c r="M124" s="317"/>
      <c r="N124" s="945"/>
      <c r="O124" s="946"/>
      <c r="P124" s="947"/>
      <c r="Q124" s="948"/>
      <c r="R124" s="942"/>
      <c r="S124" s="943"/>
      <c r="T124" s="944"/>
      <c r="U124" s="721">
        <f>U125+U126</f>
        <v>4500000</v>
      </c>
      <c r="V124" s="735"/>
      <c r="W124" s="735"/>
      <c r="X124" s="945"/>
      <c r="Y124" s="946"/>
      <c r="Z124" s="947"/>
      <c r="AA124" s="948"/>
      <c r="AB124" s="942"/>
      <c r="AC124" s="943"/>
      <c r="AD124" s="944"/>
      <c r="AE124" s="721">
        <f>AE125+AE126</f>
        <v>4500000</v>
      </c>
      <c r="AF124" s="735"/>
      <c r="AG124" s="722"/>
      <c r="AH124" s="233">
        <v>0</v>
      </c>
      <c r="AI124" s="500">
        <v>0</v>
      </c>
    </row>
    <row r="125" spans="1:37" s="440" customFormat="1" ht="16.5" customHeight="1">
      <c r="A125" s="387"/>
      <c r="B125" s="234"/>
      <c r="C125" s="234"/>
      <c r="D125" s="234"/>
      <c r="E125" s="234"/>
      <c r="F125" s="235"/>
      <c r="G125" s="439" t="s">
        <v>480</v>
      </c>
      <c r="H125" s="306"/>
      <c r="I125" s="448"/>
      <c r="J125" s="448"/>
      <c r="K125" s="448"/>
      <c r="L125" s="448"/>
      <c r="M125" s="448"/>
      <c r="N125" s="945">
        <v>2</v>
      </c>
      <c r="O125" s="946"/>
      <c r="P125" s="947" t="s">
        <v>493</v>
      </c>
      <c r="Q125" s="948"/>
      <c r="R125" s="942">
        <v>1000000</v>
      </c>
      <c r="S125" s="943"/>
      <c r="T125" s="944"/>
      <c r="U125" s="721">
        <f>R125*N125</f>
        <v>2000000</v>
      </c>
      <c r="V125" s="735"/>
      <c r="W125" s="735"/>
      <c r="X125" s="945">
        <v>2</v>
      </c>
      <c r="Y125" s="946"/>
      <c r="Z125" s="947" t="s">
        <v>493</v>
      </c>
      <c r="AA125" s="948"/>
      <c r="AB125" s="942">
        <v>1000000</v>
      </c>
      <c r="AC125" s="943"/>
      <c r="AD125" s="944"/>
      <c r="AE125" s="721">
        <f>AB125*X125</f>
        <v>2000000</v>
      </c>
      <c r="AF125" s="735"/>
      <c r="AG125" s="722"/>
      <c r="AH125" s="233">
        <f>AE125-U125</f>
        <v>0</v>
      </c>
      <c r="AI125" s="500">
        <f>AH125/U125*100</f>
        <v>0</v>
      </c>
      <c r="AK125" s="293"/>
    </row>
    <row r="126" spans="1:37" s="440" customFormat="1" ht="16.5" customHeight="1">
      <c r="A126" s="387"/>
      <c r="B126" s="234"/>
      <c r="C126" s="234"/>
      <c r="D126" s="234"/>
      <c r="E126" s="234"/>
      <c r="F126" s="235"/>
      <c r="G126" s="439" t="s">
        <v>481</v>
      </c>
      <c r="H126" s="306"/>
      <c r="I126" s="448"/>
      <c r="J126" s="448"/>
      <c r="K126" s="448"/>
      <c r="L126" s="448"/>
      <c r="M126" s="448"/>
      <c r="N126" s="945">
        <v>2</v>
      </c>
      <c r="O126" s="946"/>
      <c r="P126" s="947" t="s">
        <v>493</v>
      </c>
      <c r="Q126" s="948"/>
      <c r="R126" s="942">
        <v>1250000</v>
      </c>
      <c r="S126" s="943"/>
      <c r="T126" s="944"/>
      <c r="U126" s="721">
        <f>R126*N126</f>
        <v>2500000</v>
      </c>
      <c r="V126" s="735"/>
      <c r="W126" s="735"/>
      <c r="X126" s="945">
        <v>2</v>
      </c>
      <c r="Y126" s="946"/>
      <c r="Z126" s="947" t="s">
        <v>493</v>
      </c>
      <c r="AA126" s="948"/>
      <c r="AB126" s="942">
        <v>1250000</v>
      </c>
      <c r="AC126" s="943"/>
      <c r="AD126" s="944"/>
      <c r="AE126" s="721">
        <f>AB126*X126</f>
        <v>2500000</v>
      </c>
      <c r="AF126" s="735"/>
      <c r="AG126" s="722"/>
      <c r="AH126" s="233">
        <f>AE126-U126</f>
        <v>0</v>
      </c>
      <c r="AI126" s="500">
        <f>AH126/U126*100</f>
        <v>0</v>
      </c>
      <c r="AK126" s="293"/>
    </row>
    <row r="127" spans="1:37" s="440" customFormat="1" ht="6.75" customHeight="1">
      <c r="A127" s="387"/>
      <c r="B127" s="234"/>
      <c r="C127" s="234"/>
      <c r="D127" s="234"/>
      <c r="E127" s="234"/>
      <c r="F127" s="235"/>
      <c r="G127" s="299"/>
      <c r="H127" s="306"/>
      <c r="I127" s="448"/>
      <c r="J127" s="448"/>
      <c r="K127" s="448"/>
      <c r="L127" s="448"/>
      <c r="M127" s="448"/>
      <c r="N127" s="304"/>
      <c r="O127" s="305"/>
      <c r="P127" s="300"/>
      <c r="Q127" s="301"/>
      <c r="R127" s="308"/>
      <c r="S127" s="309"/>
      <c r="T127" s="310"/>
      <c r="U127" s="229"/>
      <c r="V127" s="233"/>
      <c r="W127" s="233"/>
      <c r="X127" s="304"/>
      <c r="Y127" s="305"/>
      <c r="Z127" s="300"/>
      <c r="AA127" s="301"/>
      <c r="AB127" s="308"/>
      <c r="AC127" s="309"/>
      <c r="AD127" s="310"/>
      <c r="AE127" s="229"/>
      <c r="AF127" s="233"/>
      <c r="AG127" s="230"/>
      <c r="AH127" s="233"/>
      <c r="AI127" s="527"/>
      <c r="AK127" s="293"/>
    </row>
    <row r="128" spans="1:35" s="311" customFormat="1" ht="15" customHeight="1">
      <c r="A128" s="414" t="s">
        <v>552</v>
      </c>
      <c r="B128" s="234"/>
      <c r="C128" s="234"/>
      <c r="D128" s="234"/>
      <c r="E128" s="234"/>
      <c r="F128" s="235"/>
      <c r="G128" s="306" t="s">
        <v>482</v>
      </c>
      <c r="H128" s="307"/>
      <c r="I128" s="228"/>
      <c r="J128" s="228"/>
      <c r="K128" s="228"/>
      <c r="L128" s="228"/>
      <c r="M128" s="228"/>
      <c r="N128" s="949"/>
      <c r="O128" s="950"/>
      <c r="P128" s="947"/>
      <c r="Q128" s="948"/>
      <c r="R128" s="942"/>
      <c r="S128" s="943"/>
      <c r="T128" s="944"/>
      <c r="U128" s="721">
        <f>U129+U136+U141</f>
        <v>11500000</v>
      </c>
      <c r="V128" s="735"/>
      <c r="W128" s="735"/>
      <c r="X128" s="949"/>
      <c r="Y128" s="950"/>
      <c r="Z128" s="947"/>
      <c r="AA128" s="948"/>
      <c r="AB128" s="942"/>
      <c r="AC128" s="943"/>
      <c r="AD128" s="944"/>
      <c r="AE128" s="721">
        <f>AE129+AE136+AE141</f>
        <v>11500000</v>
      </c>
      <c r="AF128" s="735"/>
      <c r="AG128" s="722"/>
      <c r="AH128" s="233">
        <f>AE128-U128</f>
        <v>0</v>
      </c>
      <c r="AI128" s="500">
        <f>AH128/U128*100</f>
        <v>0</v>
      </c>
    </row>
    <row r="129" spans="1:35" s="319" customFormat="1" ht="16.5" customHeight="1">
      <c r="A129" s="414" t="s">
        <v>553</v>
      </c>
      <c r="B129" s="317"/>
      <c r="C129" s="317"/>
      <c r="D129" s="317"/>
      <c r="E129" s="317"/>
      <c r="F129" s="318"/>
      <c r="G129" s="306" t="s">
        <v>483</v>
      </c>
      <c r="H129" s="317"/>
      <c r="I129" s="317"/>
      <c r="J129" s="317"/>
      <c r="K129" s="317"/>
      <c r="L129" s="317"/>
      <c r="M129" s="317"/>
      <c r="N129" s="945"/>
      <c r="O129" s="946"/>
      <c r="P129" s="947"/>
      <c r="Q129" s="948"/>
      <c r="R129" s="942"/>
      <c r="S129" s="943"/>
      <c r="T129" s="944"/>
      <c r="U129" s="721">
        <f>U130+U133</f>
        <v>2500000</v>
      </c>
      <c r="V129" s="735"/>
      <c r="W129" s="735"/>
      <c r="X129" s="945"/>
      <c r="Y129" s="946"/>
      <c r="Z129" s="947"/>
      <c r="AA129" s="948"/>
      <c r="AB129" s="942"/>
      <c r="AC129" s="943"/>
      <c r="AD129" s="944"/>
      <c r="AE129" s="721">
        <f>AE130+AE133</f>
        <v>2500000</v>
      </c>
      <c r="AF129" s="735"/>
      <c r="AG129" s="722"/>
      <c r="AH129" s="233">
        <v>0</v>
      </c>
      <c r="AI129" s="500">
        <v>0</v>
      </c>
    </row>
    <row r="130" spans="1:37" s="440" customFormat="1" ht="16.5" customHeight="1">
      <c r="A130" s="387"/>
      <c r="B130" s="234"/>
      <c r="C130" s="234"/>
      <c r="D130" s="234"/>
      <c r="E130" s="234"/>
      <c r="F130" s="235"/>
      <c r="G130" s="299"/>
      <c r="H130" s="439" t="s">
        <v>484</v>
      </c>
      <c r="I130" s="439"/>
      <c r="J130" s="448"/>
      <c r="K130" s="448"/>
      <c r="L130" s="448"/>
      <c r="M130" s="448"/>
      <c r="N130" s="304"/>
      <c r="O130" s="305"/>
      <c r="P130" s="300"/>
      <c r="Q130" s="301"/>
      <c r="R130" s="308"/>
      <c r="S130" s="309"/>
      <c r="T130" s="310"/>
      <c r="U130" s="721">
        <f>U131+U132</f>
        <v>1100000</v>
      </c>
      <c r="V130" s="735"/>
      <c r="W130" s="735"/>
      <c r="X130" s="304"/>
      <c r="Y130" s="305"/>
      <c r="Z130" s="300"/>
      <c r="AA130" s="301"/>
      <c r="AB130" s="308"/>
      <c r="AC130" s="309"/>
      <c r="AD130" s="310"/>
      <c r="AE130" s="721">
        <f>AE131+AE132</f>
        <v>1100000</v>
      </c>
      <c r="AF130" s="735"/>
      <c r="AG130" s="722"/>
      <c r="AH130" s="233">
        <v>0</v>
      </c>
      <c r="AI130" s="527">
        <v>0</v>
      </c>
      <c r="AK130" s="293"/>
    </row>
    <row r="131" spans="1:37" s="440" customFormat="1" ht="16.5" customHeight="1">
      <c r="A131" s="387"/>
      <c r="B131" s="234"/>
      <c r="C131" s="234"/>
      <c r="D131" s="234"/>
      <c r="E131" s="234"/>
      <c r="F131" s="235"/>
      <c r="G131" s="299"/>
      <c r="H131" s="602" t="s">
        <v>485</v>
      </c>
      <c r="I131" s="439"/>
      <c r="J131" s="448"/>
      <c r="K131" s="448"/>
      <c r="L131" s="448"/>
      <c r="M131" s="448"/>
      <c r="N131" s="945">
        <v>20</v>
      </c>
      <c r="O131" s="946"/>
      <c r="P131" s="947" t="s">
        <v>146</v>
      </c>
      <c r="Q131" s="948"/>
      <c r="R131" s="942">
        <v>30000</v>
      </c>
      <c r="S131" s="943"/>
      <c r="T131" s="944"/>
      <c r="U131" s="721">
        <f>R131*N131</f>
        <v>600000</v>
      </c>
      <c r="V131" s="735"/>
      <c r="W131" s="735"/>
      <c r="X131" s="945">
        <v>20</v>
      </c>
      <c r="Y131" s="946"/>
      <c r="Z131" s="947" t="s">
        <v>146</v>
      </c>
      <c r="AA131" s="948"/>
      <c r="AB131" s="942">
        <v>30000</v>
      </c>
      <c r="AC131" s="943"/>
      <c r="AD131" s="944"/>
      <c r="AE131" s="721">
        <f>AB131*X131</f>
        <v>600000</v>
      </c>
      <c r="AF131" s="735"/>
      <c r="AG131" s="722"/>
      <c r="AH131" s="233">
        <f>AE131-U131</f>
        <v>0</v>
      </c>
      <c r="AI131" s="500">
        <f>AH131/U131*100</f>
        <v>0</v>
      </c>
      <c r="AK131" s="293"/>
    </row>
    <row r="132" spans="1:37" s="440" customFormat="1" ht="16.5" customHeight="1">
      <c r="A132" s="387"/>
      <c r="B132" s="234"/>
      <c r="C132" s="234"/>
      <c r="D132" s="234"/>
      <c r="E132" s="234"/>
      <c r="F132" s="235"/>
      <c r="G132" s="299"/>
      <c r="H132" s="602" t="s">
        <v>486</v>
      </c>
      <c r="I132" s="439"/>
      <c r="J132" s="448"/>
      <c r="K132" s="448"/>
      <c r="L132" s="448"/>
      <c r="M132" s="448"/>
      <c r="N132" s="945">
        <v>200</v>
      </c>
      <c r="O132" s="946"/>
      <c r="P132" s="947" t="s">
        <v>146</v>
      </c>
      <c r="Q132" s="948"/>
      <c r="R132" s="942">
        <v>2500</v>
      </c>
      <c r="S132" s="943"/>
      <c r="T132" s="944"/>
      <c r="U132" s="721">
        <f>R132*N132</f>
        <v>500000</v>
      </c>
      <c r="V132" s="735"/>
      <c r="W132" s="735"/>
      <c r="X132" s="945">
        <v>200</v>
      </c>
      <c r="Y132" s="946"/>
      <c r="Z132" s="947" t="s">
        <v>146</v>
      </c>
      <c r="AA132" s="948"/>
      <c r="AB132" s="942">
        <v>2500</v>
      </c>
      <c r="AC132" s="943"/>
      <c r="AD132" s="944"/>
      <c r="AE132" s="721">
        <f>AB132*X132</f>
        <v>500000</v>
      </c>
      <c r="AF132" s="735"/>
      <c r="AG132" s="722"/>
      <c r="AH132" s="233">
        <f>AE132-U132</f>
        <v>0</v>
      </c>
      <c r="AI132" s="500">
        <f>AH132/U132*100</f>
        <v>0</v>
      </c>
      <c r="AK132" s="293"/>
    </row>
    <row r="133" spans="1:37" s="440" customFormat="1" ht="16.5" customHeight="1">
      <c r="A133" s="387"/>
      <c r="B133" s="234"/>
      <c r="C133" s="234"/>
      <c r="D133" s="234"/>
      <c r="E133" s="234"/>
      <c r="F133" s="235"/>
      <c r="G133" s="299"/>
      <c r="H133" s="439" t="s">
        <v>487</v>
      </c>
      <c r="I133" s="439"/>
      <c r="J133" s="448"/>
      <c r="K133" s="448"/>
      <c r="L133" s="448"/>
      <c r="M133" s="448"/>
      <c r="N133" s="304"/>
      <c r="O133" s="305"/>
      <c r="P133" s="300"/>
      <c r="Q133" s="301"/>
      <c r="R133" s="308"/>
      <c r="S133" s="309"/>
      <c r="T133" s="310"/>
      <c r="U133" s="721">
        <f>SUM(U134:W135)</f>
        <v>1400000</v>
      </c>
      <c r="V133" s="735"/>
      <c r="W133" s="735"/>
      <c r="X133" s="304"/>
      <c r="Y133" s="305"/>
      <c r="Z133" s="300"/>
      <c r="AA133" s="301"/>
      <c r="AB133" s="308"/>
      <c r="AC133" s="309"/>
      <c r="AD133" s="310"/>
      <c r="AE133" s="721">
        <f>SUM(AE134:AG135)</f>
        <v>1400000</v>
      </c>
      <c r="AF133" s="735"/>
      <c r="AG133" s="722"/>
      <c r="AH133" s="233">
        <v>0</v>
      </c>
      <c r="AI133" s="527">
        <v>0</v>
      </c>
      <c r="AK133" s="293"/>
    </row>
    <row r="134" spans="1:37" s="440" customFormat="1" ht="16.5" customHeight="1">
      <c r="A134" s="387"/>
      <c r="B134" s="234"/>
      <c r="C134" s="234"/>
      <c r="D134" s="234"/>
      <c r="E134" s="234"/>
      <c r="F134" s="235"/>
      <c r="G134" s="299"/>
      <c r="H134" s="602" t="s">
        <v>485</v>
      </c>
      <c r="I134" s="439"/>
      <c r="J134" s="448"/>
      <c r="K134" s="448"/>
      <c r="L134" s="448"/>
      <c r="M134" s="448"/>
      <c r="N134" s="945">
        <v>30</v>
      </c>
      <c r="O134" s="946"/>
      <c r="P134" s="947" t="s">
        <v>146</v>
      </c>
      <c r="Q134" s="948"/>
      <c r="R134" s="942">
        <v>30000</v>
      </c>
      <c r="S134" s="943"/>
      <c r="T134" s="944"/>
      <c r="U134" s="721">
        <f>R134*N134</f>
        <v>900000</v>
      </c>
      <c r="V134" s="735"/>
      <c r="W134" s="735"/>
      <c r="X134" s="945">
        <v>30</v>
      </c>
      <c r="Y134" s="946"/>
      <c r="Z134" s="947" t="s">
        <v>146</v>
      </c>
      <c r="AA134" s="948"/>
      <c r="AB134" s="942">
        <v>30000</v>
      </c>
      <c r="AC134" s="943"/>
      <c r="AD134" s="944"/>
      <c r="AE134" s="721">
        <f>AB134*X134</f>
        <v>900000</v>
      </c>
      <c r="AF134" s="735"/>
      <c r="AG134" s="722"/>
      <c r="AH134" s="233">
        <f>AE134-U134</f>
        <v>0</v>
      </c>
      <c r="AI134" s="500">
        <f>AH134/U134*100</f>
        <v>0</v>
      </c>
      <c r="AK134" s="293"/>
    </row>
    <row r="135" spans="1:37" s="440" customFormat="1" ht="16.5" customHeight="1">
      <c r="A135" s="387"/>
      <c r="B135" s="234"/>
      <c r="C135" s="234"/>
      <c r="D135" s="234"/>
      <c r="E135" s="234"/>
      <c r="F135" s="235"/>
      <c r="G135" s="299"/>
      <c r="H135" s="602" t="s">
        <v>486</v>
      </c>
      <c r="I135" s="439"/>
      <c r="J135" s="448"/>
      <c r="K135" s="448"/>
      <c r="L135" s="448"/>
      <c r="M135" s="448"/>
      <c r="N135" s="945">
        <v>200</v>
      </c>
      <c r="O135" s="946"/>
      <c r="P135" s="947" t="s">
        <v>146</v>
      </c>
      <c r="Q135" s="948"/>
      <c r="R135" s="942">
        <v>2500</v>
      </c>
      <c r="S135" s="943"/>
      <c r="T135" s="944"/>
      <c r="U135" s="721">
        <f>R135*N135</f>
        <v>500000</v>
      </c>
      <c r="V135" s="735"/>
      <c r="W135" s="735"/>
      <c r="X135" s="945">
        <v>200</v>
      </c>
      <c r="Y135" s="946"/>
      <c r="Z135" s="947" t="s">
        <v>146</v>
      </c>
      <c r="AA135" s="948"/>
      <c r="AB135" s="942">
        <v>2500</v>
      </c>
      <c r="AC135" s="943"/>
      <c r="AD135" s="944"/>
      <c r="AE135" s="721">
        <f>AB135*X135</f>
        <v>500000</v>
      </c>
      <c r="AF135" s="735"/>
      <c r="AG135" s="722"/>
      <c r="AH135" s="233">
        <f>AE135-U135</f>
        <v>0</v>
      </c>
      <c r="AI135" s="500">
        <f>AH135/U135*100</f>
        <v>0</v>
      </c>
      <c r="AK135" s="293"/>
    </row>
    <row r="136" spans="1:35" s="319" customFormat="1" ht="16.5" customHeight="1">
      <c r="A136" s="414" t="s">
        <v>554</v>
      </c>
      <c r="B136" s="317"/>
      <c r="C136" s="317"/>
      <c r="D136" s="317"/>
      <c r="E136" s="317"/>
      <c r="F136" s="318"/>
      <c r="G136" s="306" t="s">
        <v>488</v>
      </c>
      <c r="H136" s="317"/>
      <c r="I136" s="317"/>
      <c r="J136" s="317"/>
      <c r="K136" s="317"/>
      <c r="L136" s="317"/>
      <c r="M136" s="317"/>
      <c r="N136" s="945"/>
      <c r="O136" s="946"/>
      <c r="P136" s="947"/>
      <c r="Q136" s="948"/>
      <c r="R136" s="942"/>
      <c r="S136" s="943"/>
      <c r="T136" s="944"/>
      <c r="U136" s="721">
        <f>U137+U139</f>
        <v>6000000</v>
      </c>
      <c r="V136" s="735"/>
      <c r="W136" s="735"/>
      <c r="X136" s="945"/>
      <c r="Y136" s="946"/>
      <c r="Z136" s="947"/>
      <c r="AA136" s="948"/>
      <c r="AB136" s="942"/>
      <c r="AC136" s="943"/>
      <c r="AD136" s="944"/>
      <c r="AE136" s="721">
        <f>AE137+AE139</f>
        <v>6000000</v>
      </c>
      <c r="AF136" s="735"/>
      <c r="AG136" s="722"/>
      <c r="AH136" s="233">
        <v>0</v>
      </c>
      <c r="AI136" s="500">
        <v>0</v>
      </c>
    </row>
    <row r="137" spans="1:37" s="440" customFormat="1" ht="16.5" customHeight="1">
      <c r="A137" s="387"/>
      <c r="B137" s="234"/>
      <c r="C137" s="234"/>
      <c r="D137" s="234"/>
      <c r="E137" s="234"/>
      <c r="F137" s="235"/>
      <c r="G137" s="299"/>
      <c r="H137" s="439" t="s">
        <v>484</v>
      </c>
      <c r="I137" s="448"/>
      <c r="J137" s="448"/>
      <c r="K137" s="448"/>
      <c r="L137" s="448"/>
      <c r="M137" s="448"/>
      <c r="N137" s="304"/>
      <c r="O137" s="305"/>
      <c r="P137" s="300"/>
      <c r="Q137" s="301"/>
      <c r="R137" s="308"/>
      <c r="S137" s="309"/>
      <c r="T137" s="310"/>
      <c r="U137" s="721">
        <f>U138</f>
        <v>3000000</v>
      </c>
      <c r="V137" s="735"/>
      <c r="W137" s="735"/>
      <c r="X137" s="304"/>
      <c r="Y137" s="305"/>
      <c r="Z137" s="300"/>
      <c r="AA137" s="301"/>
      <c r="AB137" s="308"/>
      <c r="AC137" s="309"/>
      <c r="AD137" s="310"/>
      <c r="AE137" s="721">
        <f>AE138</f>
        <v>3000000</v>
      </c>
      <c r="AF137" s="735"/>
      <c r="AG137" s="722"/>
      <c r="AH137" s="233">
        <v>0</v>
      </c>
      <c r="AI137" s="527">
        <v>0</v>
      </c>
      <c r="AK137" s="293"/>
    </row>
    <row r="138" spans="1:37" s="440" customFormat="1" ht="16.5" customHeight="1">
      <c r="A138" s="387"/>
      <c r="B138" s="234"/>
      <c r="C138" s="234"/>
      <c r="D138" s="234"/>
      <c r="E138" s="234"/>
      <c r="F138" s="235"/>
      <c r="G138" s="299"/>
      <c r="H138" s="602" t="s">
        <v>489</v>
      </c>
      <c r="I138" s="448"/>
      <c r="J138" s="448"/>
      <c r="K138" s="448"/>
      <c r="L138" s="448"/>
      <c r="M138" s="448"/>
      <c r="N138" s="945">
        <v>2</v>
      </c>
      <c r="O138" s="946"/>
      <c r="P138" s="947" t="s">
        <v>493</v>
      </c>
      <c r="Q138" s="948"/>
      <c r="R138" s="942">
        <v>1500000</v>
      </c>
      <c r="S138" s="943"/>
      <c r="T138" s="944"/>
      <c r="U138" s="721">
        <f>R138*N138</f>
        <v>3000000</v>
      </c>
      <c r="V138" s="735"/>
      <c r="W138" s="735"/>
      <c r="X138" s="945">
        <v>2</v>
      </c>
      <c r="Y138" s="946"/>
      <c r="Z138" s="947" t="s">
        <v>493</v>
      </c>
      <c r="AA138" s="948"/>
      <c r="AB138" s="942">
        <v>1500000</v>
      </c>
      <c r="AC138" s="943"/>
      <c r="AD138" s="944"/>
      <c r="AE138" s="721">
        <f>AB138*X138</f>
        <v>3000000</v>
      </c>
      <c r="AF138" s="735"/>
      <c r="AG138" s="722"/>
      <c r="AH138" s="233">
        <v>0</v>
      </c>
      <c r="AI138" s="527">
        <v>0</v>
      </c>
      <c r="AK138" s="293"/>
    </row>
    <row r="139" spans="1:37" s="440" customFormat="1" ht="16.5" customHeight="1">
      <c r="A139" s="387"/>
      <c r="B139" s="234"/>
      <c r="C139" s="234"/>
      <c r="D139" s="234"/>
      <c r="E139" s="234"/>
      <c r="F139" s="235"/>
      <c r="G139" s="299"/>
      <c r="H139" s="439" t="s">
        <v>490</v>
      </c>
      <c r="I139" s="448"/>
      <c r="J139" s="448"/>
      <c r="K139" s="448"/>
      <c r="L139" s="448"/>
      <c r="M139" s="448"/>
      <c r="N139" s="304"/>
      <c r="O139" s="305"/>
      <c r="P139" s="300"/>
      <c r="Q139" s="301"/>
      <c r="R139" s="308"/>
      <c r="S139" s="309"/>
      <c r="T139" s="310"/>
      <c r="U139" s="721">
        <f>U140</f>
        <v>3000000</v>
      </c>
      <c r="V139" s="735"/>
      <c r="W139" s="735"/>
      <c r="X139" s="304"/>
      <c r="Y139" s="305"/>
      <c r="Z139" s="300"/>
      <c r="AA139" s="301"/>
      <c r="AB139" s="308"/>
      <c r="AC139" s="309"/>
      <c r="AD139" s="310"/>
      <c r="AE139" s="721">
        <f>AE140</f>
        <v>3000000</v>
      </c>
      <c r="AF139" s="735"/>
      <c r="AG139" s="722"/>
      <c r="AH139" s="233">
        <v>0</v>
      </c>
      <c r="AI139" s="527">
        <v>0</v>
      </c>
      <c r="AK139" s="293"/>
    </row>
    <row r="140" spans="1:37" s="440" customFormat="1" ht="16.5" customHeight="1">
      <c r="A140" s="387"/>
      <c r="B140" s="234"/>
      <c r="C140" s="234"/>
      <c r="D140" s="234"/>
      <c r="E140" s="234"/>
      <c r="F140" s="235"/>
      <c r="G140" s="299"/>
      <c r="H140" s="602" t="s">
        <v>489</v>
      </c>
      <c r="I140" s="448"/>
      <c r="J140" s="448"/>
      <c r="K140" s="448"/>
      <c r="L140" s="448"/>
      <c r="M140" s="448"/>
      <c r="N140" s="945">
        <v>2</v>
      </c>
      <c r="O140" s="946"/>
      <c r="P140" s="947" t="s">
        <v>493</v>
      </c>
      <c r="Q140" s="948"/>
      <c r="R140" s="942">
        <v>1500000</v>
      </c>
      <c r="S140" s="943"/>
      <c r="T140" s="944"/>
      <c r="U140" s="721">
        <f>R140*N140</f>
        <v>3000000</v>
      </c>
      <c r="V140" s="735"/>
      <c r="W140" s="735"/>
      <c r="X140" s="945">
        <v>2</v>
      </c>
      <c r="Y140" s="946"/>
      <c r="Z140" s="947" t="s">
        <v>493</v>
      </c>
      <c r="AA140" s="948"/>
      <c r="AB140" s="942">
        <v>1500000</v>
      </c>
      <c r="AC140" s="943"/>
      <c r="AD140" s="944"/>
      <c r="AE140" s="721">
        <f>AB140*X140</f>
        <v>3000000</v>
      </c>
      <c r="AF140" s="735"/>
      <c r="AG140" s="722"/>
      <c r="AH140" s="233">
        <v>0</v>
      </c>
      <c r="AI140" s="527">
        <v>0</v>
      </c>
      <c r="AK140" s="293"/>
    </row>
    <row r="141" spans="1:35" s="319" customFormat="1" ht="16.5" customHeight="1">
      <c r="A141" s="414" t="s">
        <v>555</v>
      </c>
      <c r="B141" s="317"/>
      <c r="C141" s="317"/>
      <c r="D141" s="317"/>
      <c r="E141" s="317"/>
      <c r="F141" s="318"/>
      <c r="G141" s="306" t="s">
        <v>491</v>
      </c>
      <c r="H141" s="317"/>
      <c r="I141" s="317"/>
      <c r="J141" s="317"/>
      <c r="K141" s="317"/>
      <c r="L141" s="317"/>
      <c r="M141" s="317"/>
      <c r="N141" s="945"/>
      <c r="O141" s="946"/>
      <c r="P141" s="947"/>
      <c r="Q141" s="948"/>
      <c r="R141" s="942"/>
      <c r="S141" s="943"/>
      <c r="T141" s="944"/>
      <c r="U141" s="721">
        <f>U142+U144</f>
        <v>3000000</v>
      </c>
      <c r="V141" s="735"/>
      <c r="W141" s="735"/>
      <c r="X141" s="945"/>
      <c r="Y141" s="946"/>
      <c r="Z141" s="947"/>
      <c r="AA141" s="948"/>
      <c r="AB141" s="942"/>
      <c r="AC141" s="943"/>
      <c r="AD141" s="944"/>
      <c r="AE141" s="721">
        <f>AE142+AE144</f>
        <v>3000000</v>
      </c>
      <c r="AF141" s="735"/>
      <c r="AG141" s="722"/>
      <c r="AH141" s="233">
        <v>0</v>
      </c>
      <c r="AI141" s="500">
        <v>0</v>
      </c>
    </row>
    <row r="142" spans="1:37" s="440" customFormat="1" ht="16.5" customHeight="1">
      <c r="A142" s="387"/>
      <c r="B142" s="234"/>
      <c r="C142" s="234"/>
      <c r="D142" s="234"/>
      <c r="E142" s="234"/>
      <c r="F142" s="235"/>
      <c r="G142" s="299"/>
      <c r="H142" s="439" t="s">
        <v>484</v>
      </c>
      <c r="I142" s="448"/>
      <c r="J142" s="448"/>
      <c r="K142" s="448"/>
      <c r="L142" s="448"/>
      <c r="M142" s="448"/>
      <c r="N142" s="304"/>
      <c r="O142" s="305"/>
      <c r="P142" s="300"/>
      <c r="Q142" s="301"/>
      <c r="R142" s="308"/>
      <c r="S142" s="309"/>
      <c r="T142" s="310"/>
      <c r="U142" s="721">
        <f>U143</f>
        <v>1500000</v>
      </c>
      <c r="V142" s="735"/>
      <c r="W142" s="735"/>
      <c r="X142" s="304"/>
      <c r="Y142" s="305"/>
      <c r="Z142" s="300"/>
      <c r="AA142" s="301"/>
      <c r="AB142" s="308"/>
      <c r="AC142" s="309"/>
      <c r="AD142" s="310"/>
      <c r="AE142" s="721">
        <f>AE143</f>
        <v>1500000</v>
      </c>
      <c r="AF142" s="735"/>
      <c r="AG142" s="722"/>
      <c r="AH142" s="233">
        <v>0</v>
      </c>
      <c r="AI142" s="527">
        <v>0</v>
      </c>
      <c r="AK142" s="293"/>
    </row>
    <row r="143" spans="1:37" s="440" customFormat="1" ht="16.5" customHeight="1">
      <c r="A143" s="387"/>
      <c r="B143" s="234"/>
      <c r="C143" s="234"/>
      <c r="D143" s="234"/>
      <c r="E143" s="234"/>
      <c r="F143" s="235"/>
      <c r="G143" s="299"/>
      <c r="H143" s="602" t="s">
        <v>492</v>
      </c>
      <c r="I143" s="448"/>
      <c r="J143" s="448"/>
      <c r="K143" s="448"/>
      <c r="L143" s="448"/>
      <c r="M143" s="448"/>
      <c r="N143" s="945">
        <v>1</v>
      </c>
      <c r="O143" s="946"/>
      <c r="P143" s="947" t="s">
        <v>493</v>
      </c>
      <c r="Q143" s="948"/>
      <c r="R143" s="942">
        <v>1500000</v>
      </c>
      <c r="S143" s="943"/>
      <c r="T143" s="944"/>
      <c r="U143" s="721">
        <f>R143*N143</f>
        <v>1500000</v>
      </c>
      <c r="V143" s="735"/>
      <c r="W143" s="735"/>
      <c r="X143" s="945">
        <v>1</v>
      </c>
      <c r="Y143" s="946"/>
      <c r="Z143" s="947" t="s">
        <v>493</v>
      </c>
      <c r="AA143" s="948"/>
      <c r="AB143" s="942">
        <v>1500000</v>
      </c>
      <c r="AC143" s="943"/>
      <c r="AD143" s="944"/>
      <c r="AE143" s="721">
        <f>AB143*X143</f>
        <v>1500000</v>
      </c>
      <c r="AF143" s="735"/>
      <c r="AG143" s="722"/>
      <c r="AH143" s="233">
        <v>0</v>
      </c>
      <c r="AI143" s="527">
        <v>0</v>
      </c>
      <c r="AK143" s="293"/>
    </row>
    <row r="144" spans="1:37" s="440" customFormat="1" ht="16.5" customHeight="1">
      <c r="A144" s="387"/>
      <c r="B144" s="234"/>
      <c r="C144" s="234"/>
      <c r="D144" s="234"/>
      <c r="E144" s="234"/>
      <c r="F144" s="235"/>
      <c r="G144" s="299"/>
      <c r="H144" s="439" t="s">
        <v>490</v>
      </c>
      <c r="I144" s="448"/>
      <c r="J144" s="448"/>
      <c r="K144" s="448"/>
      <c r="L144" s="448"/>
      <c r="M144" s="448"/>
      <c r="N144" s="304"/>
      <c r="O144" s="305"/>
      <c r="P144" s="300"/>
      <c r="Q144" s="301"/>
      <c r="R144" s="308"/>
      <c r="S144" s="309"/>
      <c r="T144" s="310"/>
      <c r="U144" s="721">
        <f>U145</f>
        <v>1500000</v>
      </c>
      <c r="V144" s="735"/>
      <c r="W144" s="735"/>
      <c r="X144" s="304"/>
      <c r="Y144" s="305"/>
      <c r="Z144" s="300"/>
      <c r="AA144" s="301"/>
      <c r="AB144" s="308"/>
      <c r="AC144" s="309"/>
      <c r="AD144" s="310"/>
      <c r="AE144" s="721">
        <f>AE145</f>
        <v>1500000</v>
      </c>
      <c r="AF144" s="735"/>
      <c r="AG144" s="722"/>
      <c r="AH144" s="233">
        <v>0</v>
      </c>
      <c r="AI144" s="527">
        <v>0</v>
      </c>
      <c r="AK144" s="293"/>
    </row>
    <row r="145" spans="1:37" s="440" customFormat="1" ht="16.5" customHeight="1">
      <c r="A145" s="387"/>
      <c r="B145" s="234"/>
      <c r="C145" s="234"/>
      <c r="D145" s="234"/>
      <c r="E145" s="234"/>
      <c r="F145" s="235"/>
      <c r="G145" s="299"/>
      <c r="H145" s="602" t="s">
        <v>492</v>
      </c>
      <c r="I145" s="448"/>
      <c r="J145" s="448"/>
      <c r="K145" s="448"/>
      <c r="L145" s="448"/>
      <c r="M145" s="448"/>
      <c r="N145" s="945">
        <v>1</v>
      </c>
      <c r="O145" s="946"/>
      <c r="P145" s="947" t="s">
        <v>493</v>
      </c>
      <c r="Q145" s="948"/>
      <c r="R145" s="942">
        <v>1500000</v>
      </c>
      <c r="S145" s="943"/>
      <c r="T145" s="944"/>
      <c r="U145" s="721">
        <f>R145*N145</f>
        <v>1500000</v>
      </c>
      <c r="V145" s="735"/>
      <c r="W145" s="735"/>
      <c r="X145" s="945">
        <v>1</v>
      </c>
      <c r="Y145" s="946"/>
      <c r="Z145" s="947" t="s">
        <v>493</v>
      </c>
      <c r="AA145" s="948"/>
      <c r="AB145" s="942">
        <v>1500000</v>
      </c>
      <c r="AC145" s="943"/>
      <c r="AD145" s="944"/>
      <c r="AE145" s="727">
        <f>AB145*X145</f>
        <v>1500000</v>
      </c>
      <c r="AF145" s="728"/>
      <c r="AG145" s="729"/>
      <c r="AH145" s="233">
        <v>0</v>
      </c>
      <c r="AI145" s="527">
        <v>0</v>
      </c>
      <c r="AK145" s="293"/>
    </row>
    <row r="146" spans="1:37" s="440" customFormat="1" ht="16.5" customHeight="1">
      <c r="A146" s="387"/>
      <c r="B146" s="234"/>
      <c r="C146" s="234"/>
      <c r="D146" s="234"/>
      <c r="E146" s="234"/>
      <c r="F146" s="235"/>
      <c r="G146" s="299"/>
      <c r="H146" s="602"/>
      <c r="I146" s="448"/>
      <c r="J146" s="448"/>
      <c r="K146" s="448"/>
      <c r="L146" s="448"/>
      <c r="M146" s="448"/>
      <c r="N146" s="945"/>
      <c r="O146" s="946"/>
      <c r="P146" s="947"/>
      <c r="Q146" s="948"/>
      <c r="R146" s="942"/>
      <c r="S146" s="943"/>
      <c r="T146" s="944"/>
      <c r="U146" s="721"/>
      <c r="V146" s="735"/>
      <c r="W146" s="735"/>
      <c r="X146" s="945"/>
      <c r="Y146" s="946"/>
      <c r="Z146" s="947"/>
      <c r="AA146" s="948"/>
      <c r="AB146" s="942"/>
      <c r="AC146" s="943"/>
      <c r="AD146" s="944"/>
      <c r="AE146" s="727"/>
      <c r="AF146" s="728"/>
      <c r="AG146" s="729"/>
      <c r="AH146" s="233"/>
      <c r="AI146" s="527"/>
      <c r="AK146" s="293"/>
    </row>
    <row r="147" spans="1:37" s="8" customFormat="1" ht="42" customHeight="1" thickBot="1">
      <c r="A147" s="1051" t="s">
        <v>264</v>
      </c>
      <c r="B147" s="1052"/>
      <c r="C147" s="1052"/>
      <c r="D147" s="1052"/>
      <c r="E147" s="1052"/>
      <c r="F147" s="1052"/>
      <c r="G147" s="1052"/>
      <c r="H147" s="1052"/>
      <c r="I147" s="1052"/>
      <c r="J147" s="1052"/>
      <c r="K147" s="1052"/>
      <c r="L147" s="1052"/>
      <c r="M147" s="1052"/>
      <c r="N147" s="1052"/>
      <c r="O147" s="1052"/>
      <c r="P147" s="1052"/>
      <c r="Q147" s="1052"/>
      <c r="R147" s="1052"/>
      <c r="S147" s="1052"/>
      <c r="T147" s="1052"/>
      <c r="U147" s="1052"/>
      <c r="V147" s="1052"/>
      <c r="W147" s="1052"/>
      <c r="X147" s="1052"/>
      <c r="Y147" s="1052"/>
      <c r="Z147" s="1052"/>
      <c r="AA147" s="1052"/>
      <c r="AB147" s="1052"/>
      <c r="AC147" s="1052"/>
      <c r="AD147" s="1052"/>
      <c r="AE147" s="1052"/>
      <c r="AF147" s="1052"/>
      <c r="AG147" s="1052"/>
      <c r="AH147" s="1052"/>
      <c r="AI147" s="1053"/>
      <c r="AJ147" s="441"/>
      <c r="AK147" s="349"/>
    </row>
    <row r="148" spans="1:37" s="440" customFormat="1" ht="16.5" customHeight="1">
      <c r="A148" s="387"/>
      <c r="B148" s="234"/>
      <c r="C148" s="234"/>
      <c r="D148" s="234"/>
      <c r="E148" s="234"/>
      <c r="F148" s="235"/>
      <c r="G148" s="299"/>
      <c r="H148" s="306"/>
      <c r="I148" s="448"/>
      <c r="J148" s="448"/>
      <c r="K148" s="448"/>
      <c r="L148" s="448"/>
      <c r="M148" s="448"/>
      <c r="N148" s="304"/>
      <c r="O148" s="305"/>
      <c r="P148" s="300"/>
      <c r="Q148" s="301"/>
      <c r="R148" s="308"/>
      <c r="S148" s="309"/>
      <c r="T148" s="310"/>
      <c r="U148" s="229"/>
      <c r="V148" s="233"/>
      <c r="W148" s="233"/>
      <c r="X148" s="304"/>
      <c r="Y148" s="305"/>
      <c r="Z148" s="300"/>
      <c r="AA148" s="301"/>
      <c r="AB148" s="308"/>
      <c r="AC148" s="309"/>
      <c r="AD148" s="310"/>
      <c r="AE148" s="587"/>
      <c r="AF148" s="453"/>
      <c r="AG148" s="513"/>
      <c r="AH148" s="233"/>
      <c r="AI148" s="527"/>
      <c r="AK148" s="293"/>
    </row>
    <row r="149" spans="1:35" s="311" customFormat="1" ht="19.5" customHeight="1">
      <c r="A149" s="414" t="s">
        <v>556</v>
      </c>
      <c r="B149" s="234"/>
      <c r="C149" s="234"/>
      <c r="D149" s="234"/>
      <c r="E149" s="234"/>
      <c r="F149" s="235"/>
      <c r="G149" s="306" t="s">
        <v>265</v>
      </c>
      <c r="H149" s="307"/>
      <c r="I149" s="228"/>
      <c r="J149" s="228"/>
      <c r="K149" s="228"/>
      <c r="L149" s="228"/>
      <c r="M149" s="228"/>
      <c r="N149" s="949"/>
      <c r="O149" s="950"/>
      <c r="P149" s="947"/>
      <c r="Q149" s="948"/>
      <c r="R149" s="942"/>
      <c r="S149" s="943"/>
      <c r="T149" s="944"/>
      <c r="U149" s="721">
        <f>U150</f>
        <v>19235000</v>
      </c>
      <c r="V149" s="735"/>
      <c r="W149" s="735"/>
      <c r="X149" s="949"/>
      <c r="Y149" s="950"/>
      <c r="Z149" s="947"/>
      <c r="AA149" s="948"/>
      <c r="AB149" s="942"/>
      <c r="AC149" s="943"/>
      <c r="AD149" s="944"/>
      <c r="AE149" s="721">
        <f>AE150</f>
        <v>19235000</v>
      </c>
      <c r="AF149" s="735"/>
      <c r="AG149" s="722"/>
      <c r="AH149" s="233">
        <f>AE149-U149</f>
        <v>0</v>
      </c>
      <c r="AI149" s="500">
        <f>AH149/U149*100</f>
        <v>0</v>
      </c>
    </row>
    <row r="150" spans="1:35" s="311" customFormat="1" ht="15" customHeight="1">
      <c r="A150" s="414" t="s">
        <v>557</v>
      </c>
      <c r="B150" s="234"/>
      <c r="C150" s="234"/>
      <c r="D150" s="234"/>
      <c r="E150" s="234"/>
      <c r="F150" s="235"/>
      <c r="G150" s="228" t="s">
        <v>398</v>
      </c>
      <c r="H150" s="307"/>
      <c r="I150" s="228"/>
      <c r="J150" s="228"/>
      <c r="K150" s="228"/>
      <c r="L150" s="228"/>
      <c r="M150" s="228"/>
      <c r="N150" s="945"/>
      <c r="O150" s="946"/>
      <c r="P150" s="947"/>
      <c r="Q150" s="948"/>
      <c r="R150" s="942"/>
      <c r="S150" s="943"/>
      <c r="T150" s="944"/>
      <c r="U150" s="721">
        <f>U151+U154+U157</f>
        <v>19235000</v>
      </c>
      <c r="V150" s="735"/>
      <c r="W150" s="735"/>
      <c r="X150" s="945"/>
      <c r="Y150" s="946"/>
      <c r="Z150" s="947"/>
      <c r="AA150" s="948"/>
      <c r="AB150" s="942"/>
      <c r="AC150" s="943"/>
      <c r="AD150" s="944"/>
      <c r="AE150" s="721">
        <f>AE151+AE154+AE157</f>
        <v>19235000</v>
      </c>
      <c r="AF150" s="735"/>
      <c r="AG150" s="722"/>
      <c r="AH150" s="233"/>
      <c r="AI150" s="500"/>
    </row>
    <row r="151" spans="1:37" s="440" customFormat="1" ht="18" customHeight="1">
      <c r="A151" s="417"/>
      <c r="B151" s="228"/>
      <c r="C151" s="228"/>
      <c r="D151" s="228"/>
      <c r="E151" s="228"/>
      <c r="F151" s="322"/>
      <c r="G151" s="439" t="s">
        <v>494</v>
      </c>
      <c r="H151" s="439"/>
      <c r="I151" s="439"/>
      <c r="J151" s="228"/>
      <c r="K151" s="228"/>
      <c r="L151" s="228"/>
      <c r="M151" s="228"/>
      <c r="N151" s="945"/>
      <c r="O151" s="946"/>
      <c r="P151" s="947"/>
      <c r="Q151" s="948"/>
      <c r="R151" s="942"/>
      <c r="S151" s="943"/>
      <c r="T151" s="944"/>
      <c r="U151" s="721">
        <f>U152+U153</f>
        <v>4810000</v>
      </c>
      <c r="V151" s="735"/>
      <c r="W151" s="735"/>
      <c r="X151" s="945"/>
      <c r="Y151" s="946"/>
      <c r="Z151" s="947"/>
      <c r="AA151" s="948"/>
      <c r="AB151" s="942"/>
      <c r="AC151" s="943"/>
      <c r="AD151" s="944"/>
      <c r="AE151" s="721">
        <f>AE152+AE153</f>
        <v>4810000</v>
      </c>
      <c r="AF151" s="735"/>
      <c r="AG151" s="722"/>
      <c r="AH151" s="233"/>
      <c r="AI151" s="500"/>
      <c r="AK151" s="293"/>
    </row>
    <row r="152" spans="1:37" s="440" customFormat="1" ht="18" customHeight="1">
      <c r="A152" s="417"/>
      <c r="B152" s="228"/>
      <c r="C152" s="228"/>
      <c r="D152" s="228"/>
      <c r="E152" s="228"/>
      <c r="F152" s="322"/>
      <c r="G152" s="611"/>
      <c r="H152" s="439" t="s">
        <v>495</v>
      </c>
      <c r="I152" s="439"/>
      <c r="J152" s="228" t="s">
        <v>502</v>
      </c>
      <c r="K152" s="228"/>
      <c r="L152" s="228"/>
      <c r="M152" s="228"/>
      <c r="N152" s="945">
        <v>130</v>
      </c>
      <c r="O152" s="946"/>
      <c r="P152" s="947" t="s">
        <v>167</v>
      </c>
      <c r="Q152" s="948"/>
      <c r="R152" s="942">
        <v>10000</v>
      </c>
      <c r="S152" s="943"/>
      <c r="T152" s="944"/>
      <c r="U152" s="721">
        <f>R152*N152</f>
        <v>1300000</v>
      </c>
      <c r="V152" s="735"/>
      <c r="W152" s="735"/>
      <c r="X152" s="945">
        <v>130</v>
      </c>
      <c r="Y152" s="946"/>
      <c r="Z152" s="947" t="s">
        <v>167</v>
      </c>
      <c r="AA152" s="948"/>
      <c r="AB152" s="942">
        <v>10000</v>
      </c>
      <c r="AC152" s="943"/>
      <c r="AD152" s="944"/>
      <c r="AE152" s="721">
        <f>AB152*X152</f>
        <v>1300000</v>
      </c>
      <c r="AF152" s="735"/>
      <c r="AG152" s="722"/>
      <c r="AH152" s="233">
        <f>AE152-U152</f>
        <v>0</v>
      </c>
      <c r="AI152" s="500">
        <f>AH152/U152*100</f>
        <v>0</v>
      </c>
      <c r="AK152" s="293"/>
    </row>
    <row r="153" spans="1:37" s="440" customFormat="1" ht="18" customHeight="1">
      <c r="A153" s="414"/>
      <c r="B153" s="228"/>
      <c r="C153" s="228"/>
      <c r="D153" s="228"/>
      <c r="E153" s="228"/>
      <c r="F153" s="322"/>
      <c r="G153" s="611"/>
      <c r="H153" s="439" t="s">
        <v>496</v>
      </c>
      <c r="I153" s="439"/>
      <c r="J153" s="228" t="s">
        <v>502</v>
      </c>
      <c r="K153" s="228"/>
      <c r="L153" s="228"/>
      <c r="M153" s="228"/>
      <c r="N153" s="945">
        <v>130</v>
      </c>
      <c r="O153" s="946"/>
      <c r="P153" s="947" t="s">
        <v>254</v>
      </c>
      <c r="Q153" s="948"/>
      <c r="R153" s="942">
        <v>27000</v>
      </c>
      <c r="S153" s="943"/>
      <c r="T153" s="944"/>
      <c r="U153" s="721">
        <f>R153*N153</f>
        <v>3510000</v>
      </c>
      <c r="V153" s="735"/>
      <c r="W153" s="735"/>
      <c r="X153" s="945">
        <v>130</v>
      </c>
      <c r="Y153" s="946"/>
      <c r="Z153" s="947" t="s">
        <v>254</v>
      </c>
      <c r="AA153" s="948"/>
      <c r="AB153" s="942">
        <v>27000</v>
      </c>
      <c r="AC153" s="943"/>
      <c r="AD153" s="944"/>
      <c r="AE153" s="721">
        <f>AB153*X153</f>
        <v>3510000</v>
      </c>
      <c r="AF153" s="735"/>
      <c r="AG153" s="722"/>
      <c r="AH153" s="233">
        <f>AE153-U153</f>
        <v>0</v>
      </c>
      <c r="AI153" s="500">
        <f>AH153/U153*100</f>
        <v>0</v>
      </c>
      <c r="AK153" s="293"/>
    </row>
    <row r="154" spans="1:37" s="440" customFormat="1" ht="18" customHeight="1">
      <c r="A154" s="417"/>
      <c r="B154" s="228"/>
      <c r="C154" s="228"/>
      <c r="D154" s="228"/>
      <c r="E154" s="228"/>
      <c r="F154" s="322"/>
      <c r="G154" s="439" t="s">
        <v>497</v>
      </c>
      <c r="H154" s="439"/>
      <c r="I154" s="439"/>
      <c r="J154" s="228"/>
      <c r="K154" s="228"/>
      <c r="L154" s="228"/>
      <c r="M154" s="228"/>
      <c r="N154" s="945"/>
      <c r="O154" s="946"/>
      <c r="P154" s="947"/>
      <c r="Q154" s="948"/>
      <c r="R154" s="942"/>
      <c r="S154" s="943"/>
      <c r="T154" s="944"/>
      <c r="U154" s="721">
        <f>U155+U156</f>
        <v>12025000</v>
      </c>
      <c r="V154" s="735"/>
      <c r="W154" s="735"/>
      <c r="X154" s="945"/>
      <c r="Y154" s="946"/>
      <c r="Z154" s="947"/>
      <c r="AA154" s="948"/>
      <c r="AB154" s="942"/>
      <c r="AC154" s="943"/>
      <c r="AD154" s="944"/>
      <c r="AE154" s="721">
        <f>AE155+AE156</f>
        <v>12025000</v>
      </c>
      <c r="AF154" s="735"/>
      <c r="AG154" s="722"/>
      <c r="AH154" s="233"/>
      <c r="AI154" s="500"/>
      <c r="AK154" s="293"/>
    </row>
    <row r="155" spans="1:37" s="440" customFormat="1" ht="18" customHeight="1">
      <c r="A155" s="417"/>
      <c r="B155" s="228"/>
      <c r="C155" s="228"/>
      <c r="D155" s="228"/>
      <c r="E155" s="228"/>
      <c r="F155" s="322"/>
      <c r="G155" s="439"/>
      <c r="H155" s="439" t="s">
        <v>495</v>
      </c>
      <c r="I155" s="439"/>
      <c r="J155" s="228" t="s">
        <v>503</v>
      </c>
      <c r="K155" s="228"/>
      <c r="L155" s="228"/>
      <c r="M155" s="228"/>
      <c r="N155" s="945">
        <f>65*5</f>
        <v>325</v>
      </c>
      <c r="O155" s="946"/>
      <c r="P155" s="947" t="s">
        <v>167</v>
      </c>
      <c r="Q155" s="948"/>
      <c r="R155" s="942">
        <v>10000</v>
      </c>
      <c r="S155" s="943"/>
      <c r="T155" s="944"/>
      <c r="U155" s="721">
        <f>R155*N155</f>
        <v>3250000</v>
      </c>
      <c r="V155" s="735"/>
      <c r="W155" s="735"/>
      <c r="X155" s="945">
        <f>65*5</f>
        <v>325</v>
      </c>
      <c r="Y155" s="946"/>
      <c r="Z155" s="947" t="s">
        <v>167</v>
      </c>
      <c r="AA155" s="948"/>
      <c r="AB155" s="942">
        <v>10000</v>
      </c>
      <c r="AC155" s="943"/>
      <c r="AD155" s="944"/>
      <c r="AE155" s="721">
        <f>AB155*X155</f>
        <v>3250000</v>
      </c>
      <c r="AF155" s="735"/>
      <c r="AG155" s="722"/>
      <c r="AH155" s="233">
        <f aca="true" t="shared" si="9" ref="AH155:AH161">AE155-U155</f>
        <v>0</v>
      </c>
      <c r="AI155" s="500">
        <f aca="true" t="shared" si="10" ref="AI155:AI161">AH155/U155*100</f>
        <v>0</v>
      </c>
      <c r="AK155" s="293"/>
    </row>
    <row r="156" spans="1:37" s="440" customFormat="1" ht="18" customHeight="1">
      <c r="A156" s="417"/>
      <c r="B156" s="228"/>
      <c r="C156" s="228"/>
      <c r="D156" s="228"/>
      <c r="E156" s="228"/>
      <c r="F156" s="322"/>
      <c r="G156" s="439"/>
      <c r="H156" s="439" t="s">
        <v>496</v>
      </c>
      <c r="I156" s="439"/>
      <c r="J156" s="228" t="s">
        <v>503</v>
      </c>
      <c r="K156" s="228"/>
      <c r="L156" s="228"/>
      <c r="M156" s="228"/>
      <c r="N156" s="945">
        <f>65*5</f>
        <v>325</v>
      </c>
      <c r="O156" s="946"/>
      <c r="P156" s="947" t="s">
        <v>254</v>
      </c>
      <c r="Q156" s="948"/>
      <c r="R156" s="942">
        <v>27000</v>
      </c>
      <c r="S156" s="943"/>
      <c r="T156" s="944"/>
      <c r="U156" s="721">
        <f>R156*N156</f>
        <v>8775000</v>
      </c>
      <c r="V156" s="735"/>
      <c r="W156" s="735"/>
      <c r="X156" s="945">
        <f>65*5</f>
        <v>325</v>
      </c>
      <c r="Y156" s="946"/>
      <c r="Z156" s="947" t="s">
        <v>254</v>
      </c>
      <c r="AA156" s="948"/>
      <c r="AB156" s="942">
        <v>27000</v>
      </c>
      <c r="AC156" s="943"/>
      <c r="AD156" s="944"/>
      <c r="AE156" s="721">
        <f>AB156*X156</f>
        <v>8775000</v>
      </c>
      <c r="AF156" s="735"/>
      <c r="AG156" s="722"/>
      <c r="AH156" s="233">
        <f t="shared" si="9"/>
        <v>0</v>
      </c>
      <c r="AI156" s="500">
        <f t="shared" si="10"/>
        <v>0</v>
      </c>
      <c r="AK156" s="293"/>
    </row>
    <row r="157" spans="1:37" s="440" customFormat="1" ht="18" customHeight="1">
      <c r="A157" s="417"/>
      <c r="B157" s="228"/>
      <c r="C157" s="228"/>
      <c r="D157" s="228"/>
      <c r="E157" s="228"/>
      <c r="F157" s="322"/>
      <c r="G157" s="439" t="s">
        <v>498</v>
      </c>
      <c r="H157" s="439"/>
      <c r="I157" s="439"/>
      <c r="J157" s="228"/>
      <c r="K157" s="228"/>
      <c r="L157" s="228"/>
      <c r="M157" s="228"/>
      <c r="N157" s="945"/>
      <c r="O157" s="946"/>
      <c r="P157" s="947"/>
      <c r="Q157" s="948"/>
      <c r="R157" s="942"/>
      <c r="S157" s="943"/>
      <c r="T157" s="944"/>
      <c r="U157" s="721">
        <f>U158+U160</f>
        <v>2400000</v>
      </c>
      <c r="V157" s="735"/>
      <c r="W157" s="735"/>
      <c r="X157" s="945"/>
      <c r="Y157" s="946"/>
      <c r="Z157" s="947"/>
      <c r="AA157" s="948"/>
      <c r="AB157" s="942"/>
      <c r="AC157" s="943"/>
      <c r="AD157" s="944"/>
      <c r="AE157" s="721">
        <f>AE158+AE160</f>
        <v>2400000</v>
      </c>
      <c r="AF157" s="735"/>
      <c r="AG157" s="722"/>
      <c r="AH157" s="233">
        <f t="shared" si="9"/>
        <v>0</v>
      </c>
      <c r="AI157" s="500">
        <f t="shared" si="10"/>
        <v>0</v>
      </c>
      <c r="AK157" s="293"/>
    </row>
    <row r="158" spans="1:37" s="440" customFormat="1" ht="18" customHeight="1">
      <c r="A158" s="417"/>
      <c r="B158" s="228"/>
      <c r="C158" s="228"/>
      <c r="D158" s="228"/>
      <c r="E158" s="228"/>
      <c r="F158" s="322"/>
      <c r="G158" s="439"/>
      <c r="H158" s="439" t="s">
        <v>499</v>
      </c>
      <c r="I158" s="439"/>
      <c r="J158" s="228"/>
      <c r="K158" s="228"/>
      <c r="L158" s="228"/>
      <c r="M158" s="228"/>
      <c r="N158" s="945"/>
      <c r="O158" s="946"/>
      <c r="P158" s="947"/>
      <c r="Q158" s="948"/>
      <c r="R158" s="942"/>
      <c r="S158" s="943"/>
      <c r="T158" s="944"/>
      <c r="U158" s="721">
        <f>U159</f>
        <v>1000000</v>
      </c>
      <c r="V158" s="735"/>
      <c r="W158" s="735"/>
      <c r="X158" s="945"/>
      <c r="Y158" s="946"/>
      <c r="Z158" s="947"/>
      <c r="AA158" s="948"/>
      <c r="AB158" s="942"/>
      <c r="AC158" s="943"/>
      <c r="AD158" s="944"/>
      <c r="AE158" s="721">
        <f>AE159</f>
        <v>1000000</v>
      </c>
      <c r="AF158" s="735"/>
      <c r="AG158" s="722"/>
      <c r="AH158" s="233">
        <f t="shared" si="9"/>
        <v>0</v>
      </c>
      <c r="AI158" s="500">
        <f t="shared" si="10"/>
        <v>0</v>
      </c>
      <c r="AK158" s="293"/>
    </row>
    <row r="159" spans="1:37" s="440" customFormat="1" ht="18" customHeight="1">
      <c r="A159" s="417"/>
      <c r="B159" s="228"/>
      <c r="C159" s="228"/>
      <c r="D159" s="228"/>
      <c r="E159" s="228"/>
      <c r="F159" s="322"/>
      <c r="G159" s="439"/>
      <c r="H159" s="602" t="s">
        <v>500</v>
      </c>
      <c r="I159" s="439"/>
      <c r="J159" s="228"/>
      <c r="K159" s="228"/>
      <c r="L159" s="228"/>
      <c r="M159" s="228"/>
      <c r="N159" s="945">
        <v>25</v>
      </c>
      <c r="O159" s="946"/>
      <c r="P159" s="947" t="s">
        <v>504</v>
      </c>
      <c r="Q159" s="948"/>
      <c r="R159" s="942">
        <v>40000</v>
      </c>
      <c r="S159" s="943"/>
      <c r="T159" s="944"/>
      <c r="U159" s="721">
        <f>R159*N159</f>
        <v>1000000</v>
      </c>
      <c r="V159" s="735"/>
      <c r="W159" s="735"/>
      <c r="X159" s="945">
        <v>25</v>
      </c>
      <c r="Y159" s="946"/>
      <c r="Z159" s="947" t="s">
        <v>504</v>
      </c>
      <c r="AA159" s="948"/>
      <c r="AB159" s="942">
        <v>40000</v>
      </c>
      <c r="AC159" s="943"/>
      <c r="AD159" s="944"/>
      <c r="AE159" s="721">
        <f>AB159*X159</f>
        <v>1000000</v>
      </c>
      <c r="AF159" s="735"/>
      <c r="AG159" s="722"/>
      <c r="AH159" s="233">
        <f t="shared" si="9"/>
        <v>0</v>
      </c>
      <c r="AI159" s="500">
        <f t="shared" si="10"/>
        <v>0</v>
      </c>
      <c r="AK159" s="293"/>
    </row>
    <row r="160" spans="1:37" s="440" customFormat="1" ht="18" customHeight="1">
      <c r="A160" s="417"/>
      <c r="B160" s="228"/>
      <c r="C160" s="228"/>
      <c r="D160" s="228"/>
      <c r="E160" s="228"/>
      <c r="F160" s="322"/>
      <c r="G160" s="439"/>
      <c r="H160" s="439" t="s">
        <v>501</v>
      </c>
      <c r="I160" s="439"/>
      <c r="J160" s="228"/>
      <c r="K160" s="228"/>
      <c r="L160" s="228"/>
      <c r="M160" s="228"/>
      <c r="N160" s="945"/>
      <c r="O160" s="946"/>
      <c r="P160" s="947"/>
      <c r="Q160" s="948"/>
      <c r="R160" s="942"/>
      <c r="S160" s="943"/>
      <c r="T160" s="944"/>
      <c r="U160" s="721">
        <f>U161</f>
        <v>1400000</v>
      </c>
      <c r="V160" s="735"/>
      <c r="W160" s="735"/>
      <c r="X160" s="945"/>
      <c r="Y160" s="946"/>
      <c r="Z160" s="947"/>
      <c r="AA160" s="948"/>
      <c r="AB160" s="942"/>
      <c r="AC160" s="943"/>
      <c r="AD160" s="944"/>
      <c r="AE160" s="721">
        <f>AE161</f>
        <v>1400000</v>
      </c>
      <c r="AF160" s="735"/>
      <c r="AG160" s="722"/>
      <c r="AH160" s="233">
        <f t="shared" si="9"/>
        <v>0</v>
      </c>
      <c r="AI160" s="500">
        <f t="shared" si="10"/>
        <v>0</v>
      </c>
      <c r="AK160" s="293"/>
    </row>
    <row r="161" spans="1:37" s="440" customFormat="1" ht="18" customHeight="1">
      <c r="A161" s="417"/>
      <c r="B161" s="228"/>
      <c r="C161" s="228"/>
      <c r="D161" s="228"/>
      <c r="E161" s="228"/>
      <c r="F161" s="322"/>
      <c r="G161" s="439"/>
      <c r="H161" s="602" t="s">
        <v>500</v>
      </c>
      <c r="I161" s="439"/>
      <c r="J161" s="228"/>
      <c r="K161" s="228"/>
      <c r="L161" s="228"/>
      <c r="M161" s="228"/>
      <c r="N161" s="945">
        <v>35</v>
      </c>
      <c r="O161" s="946"/>
      <c r="P161" s="947" t="s">
        <v>504</v>
      </c>
      <c r="Q161" s="948"/>
      <c r="R161" s="942">
        <v>40000</v>
      </c>
      <c r="S161" s="943"/>
      <c r="T161" s="944"/>
      <c r="U161" s="721">
        <f>R161*N161</f>
        <v>1400000</v>
      </c>
      <c r="V161" s="735"/>
      <c r="W161" s="735"/>
      <c r="X161" s="945">
        <v>35</v>
      </c>
      <c r="Y161" s="946"/>
      <c r="Z161" s="947" t="s">
        <v>504</v>
      </c>
      <c r="AA161" s="948"/>
      <c r="AB161" s="942">
        <v>40000</v>
      </c>
      <c r="AC161" s="943"/>
      <c r="AD161" s="944"/>
      <c r="AE161" s="721">
        <f>AB161*X161</f>
        <v>1400000</v>
      </c>
      <c r="AF161" s="735"/>
      <c r="AG161" s="722"/>
      <c r="AH161" s="233">
        <f t="shared" si="9"/>
        <v>0</v>
      </c>
      <c r="AI161" s="500">
        <f t="shared" si="10"/>
        <v>0</v>
      </c>
      <c r="AK161" s="293"/>
    </row>
    <row r="162" spans="1:35" ht="8.25" customHeight="1">
      <c r="A162" s="417"/>
      <c r="B162" s="228"/>
      <c r="C162" s="228"/>
      <c r="D162" s="228"/>
      <c r="E162" s="228"/>
      <c r="F162" s="322"/>
      <c r="G162" s="323"/>
      <c r="H162" s="313"/>
      <c r="I162" s="307"/>
      <c r="J162" s="228"/>
      <c r="K162" s="228"/>
      <c r="L162" s="228"/>
      <c r="M162" s="228"/>
      <c r="N162" s="304"/>
      <c r="O162" s="305"/>
      <c r="P162" s="300"/>
      <c r="Q162" s="301"/>
      <c r="R162" s="308"/>
      <c r="S162" s="309"/>
      <c r="T162" s="310"/>
      <c r="U162" s="229"/>
      <c r="V162" s="233"/>
      <c r="W162" s="230"/>
      <c r="X162" s="304"/>
      <c r="Y162" s="305"/>
      <c r="Z162" s="300"/>
      <c r="AA162" s="301"/>
      <c r="AB162" s="308"/>
      <c r="AC162" s="309"/>
      <c r="AD162" s="310"/>
      <c r="AE162" s="229"/>
      <c r="AF162" s="233"/>
      <c r="AG162" s="230"/>
      <c r="AH162" s="233"/>
      <c r="AI162" s="527"/>
    </row>
    <row r="163" spans="1:35" s="311" customFormat="1" ht="19.5" customHeight="1">
      <c r="A163" s="414" t="s">
        <v>558</v>
      </c>
      <c r="B163" s="234"/>
      <c r="C163" s="234"/>
      <c r="D163" s="234"/>
      <c r="E163" s="234"/>
      <c r="F163" s="235"/>
      <c r="G163" s="306" t="s">
        <v>505</v>
      </c>
      <c r="H163" s="307"/>
      <c r="I163" s="228"/>
      <c r="J163" s="228"/>
      <c r="K163" s="228"/>
      <c r="L163" s="228"/>
      <c r="M163" s="228"/>
      <c r="N163" s="949"/>
      <c r="O163" s="950"/>
      <c r="P163" s="947"/>
      <c r="Q163" s="948"/>
      <c r="R163" s="942"/>
      <c r="S163" s="943"/>
      <c r="T163" s="944"/>
      <c r="U163" s="721">
        <f>U164</f>
        <v>7500000</v>
      </c>
      <c r="V163" s="735"/>
      <c r="W163" s="735"/>
      <c r="X163" s="949"/>
      <c r="Y163" s="950"/>
      <c r="Z163" s="947"/>
      <c r="AA163" s="948"/>
      <c r="AB163" s="942"/>
      <c r="AC163" s="943"/>
      <c r="AD163" s="944"/>
      <c r="AE163" s="721">
        <f>AE164</f>
        <v>7500000</v>
      </c>
      <c r="AF163" s="735"/>
      <c r="AG163" s="722"/>
      <c r="AH163" s="233">
        <f>AE163-U163</f>
        <v>0</v>
      </c>
      <c r="AI163" s="500">
        <f>AH163/U163*100</f>
        <v>0</v>
      </c>
    </row>
    <row r="164" spans="1:35" s="311" customFormat="1" ht="15" customHeight="1">
      <c r="A164" s="414" t="s">
        <v>559</v>
      </c>
      <c r="B164" s="234"/>
      <c r="C164" s="234"/>
      <c r="D164" s="234"/>
      <c r="E164" s="234"/>
      <c r="F164" s="235"/>
      <c r="G164" s="228" t="s">
        <v>506</v>
      </c>
      <c r="H164" s="307"/>
      <c r="I164" s="228"/>
      <c r="J164" s="228"/>
      <c r="K164" s="228"/>
      <c r="L164" s="228"/>
      <c r="M164" s="228"/>
      <c r="N164" s="945"/>
      <c r="O164" s="946"/>
      <c r="P164" s="947"/>
      <c r="Q164" s="948"/>
      <c r="R164" s="942"/>
      <c r="S164" s="943"/>
      <c r="T164" s="944"/>
      <c r="U164" s="721">
        <f>U165</f>
        <v>7500000</v>
      </c>
      <c r="V164" s="735"/>
      <c r="W164" s="735"/>
      <c r="X164" s="945"/>
      <c r="Y164" s="946"/>
      <c r="Z164" s="947"/>
      <c r="AA164" s="948"/>
      <c r="AB164" s="942"/>
      <c r="AC164" s="943"/>
      <c r="AD164" s="944"/>
      <c r="AE164" s="721">
        <f>AE165</f>
        <v>7500000</v>
      </c>
      <c r="AF164" s="735"/>
      <c r="AG164" s="722"/>
      <c r="AH164" s="233"/>
      <c r="AI164" s="500"/>
    </row>
    <row r="165" spans="1:35" ht="16.5" customHeight="1">
      <c r="A165" s="417"/>
      <c r="B165" s="228"/>
      <c r="C165" s="228"/>
      <c r="D165" s="228"/>
      <c r="E165" s="228"/>
      <c r="F165" s="322"/>
      <c r="G165" s="439" t="s">
        <v>507</v>
      </c>
      <c r="H165" s="313"/>
      <c r="I165" s="307"/>
      <c r="J165" s="228"/>
      <c r="K165" s="228"/>
      <c r="L165" s="228"/>
      <c r="M165" s="228"/>
      <c r="N165" s="945">
        <v>30</v>
      </c>
      <c r="O165" s="946"/>
      <c r="P165" s="947" t="s">
        <v>146</v>
      </c>
      <c r="Q165" s="948"/>
      <c r="R165" s="942">
        <v>250000</v>
      </c>
      <c r="S165" s="943"/>
      <c r="T165" s="944"/>
      <c r="U165" s="721">
        <f>R165*N165</f>
        <v>7500000</v>
      </c>
      <c r="V165" s="735"/>
      <c r="W165" s="735"/>
      <c r="X165" s="945">
        <v>30</v>
      </c>
      <c r="Y165" s="946"/>
      <c r="Z165" s="947" t="s">
        <v>146</v>
      </c>
      <c r="AA165" s="948"/>
      <c r="AB165" s="942">
        <v>250000</v>
      </c>
      <c r="AC165" s="943"/>
      <c r="AD165" s="944"/>
      <c r="AE165" s="721">
        <f>AB165*X165</f>
        <v>7500000</v>
      </c>
      <c r="AF165" s="735"/>
      <c r="AG165" s="722"/>
      <c r="AH165" s="233"/>
      <c r="AI165" s="527"/>
    </row>
    <row r="166" spans="1:35" ht="10.5" customHeight="1">
      <c r="A166" s="417"/>
      <c r="B166" s="228"/>
      <c r="C166" s="228"/>
      <c r="D166" s="228"/>
      <c r="E166" s="228"/>
      <c r="F166" s="322"/>
      <c r="G166" s="612"/>
      <c r="H166" s="313"/>
      <c r="I166" s="307"/>
      <c r="J166" s="228"/>
      <c r="K166" s="228"/>
      <c r="L166" s="228"/>
      <c r="M166" s="228"/>
      <c r="N166" s="304"/>
      <c r="O166" s="305"/>
      <c r="P166" s="300"/>
      <c r="Q166" s="301"/>
      <c r="R166" s="308"/>
      <c r="S166" s="309"/>
      <c r="T166" s="310"/>
      <c r="U166" s="229"/>
      <c r="V166" s="233"/>
      <c r="W166" s="233"/>
      <c r="X166" s="304"/>
      <c r="Y166" s="305"/>
      <c r="Z166" s="300"/>
      <c r="AA166" s="301"/>
      <c r="AB166" s="308"/>
      <c r="AC166" s="309"/>
      <c r="AD166" s="310"/>
      <c r="AE166" s="229"/>
      <c r="AF166" s="233"/>
      <c r="AG166" s="230"/>
      <c r="AH166" s="233"/>
      <c r="AI166" s="527"/>
    </row>
    <row r="167" spans="1:36" s="311" customFormat="1" ht="15" customHeight="1">
      <c r="A167" s="414" t="s">
        <v>560</v>
      </c>
      <c r="B167" s="234"/>
      <c r="C167" s="234"/>
      <c r="D167" s="234"/>
      <c r="E167" s="234"/>
      <c r="F167" s="235"/>
      <c r="G167" s="306" t="s">
        <v>234</v>
      </c>
      <c r="H167" s="307"/>
      <c r="I167" s="228"/>
      <c r="J167" s="228"/>
      <c r="K167" s="228"/>
      <c r="L167" s="228"/>
      <c r="M167" s="228"/>
      <c r="N167" s="949"/>
      <c r="O167" s="950"/>
      <c r="P167" s="947"/>
      <c r="Q167" s="948"/>
      <c r="R167" s="942"/>
      <c r="S167" s="943"/>
      <c r="T167" s="944"/>
      <c r="U167" s="721">
        <f>U168</f>
        <v>7420000</v>
      </c>
      <c r="V167" s="735"/>
      <c r="W167" s="735"/>
      <c r="X167" s="949"/>
      <c r="Y167" s="950"/>
      <c r="Z167" s="947"/>
      <c r="AA167" s="948"/>
      <c r="AB167" s="942"/>
      <c r="AC167" s="943"/>
      <c r="AD167" s="944"/>
      <c r="AE167" s="721">
        <f>AE168+AE173</f>
        <v>23470000</v>
      </c>
      <c r="AF167" s="735"/>
      <c r="AG167" s="722"/>
      <c r="AH167" s="233">
        <f>AE167-U167</f>
        <v>16050000</v>
      </c>
      <c r="AI167" s="500">
        <f>AH167/U167*100</f>
        <v>216.30727762803232</v>
      </c>
      <c r="AJ167" s="604">
        <f>10160000-AH167</f>
        <v>-5890000</v>
      </c>
    </row>
    <row r="168" spans="1:35" s="311" customFormat="1" ht="15" customHeight="1">
      <c r="A168" s="414" t="s">
        <v>561</v>
      </c>
      <c r="B168" s="234"/>
      <c r="C168" s="234"/>
      <c r="D168" s="234"/>
      <c r="E168" s="234"/>
      <c r="F168" s="235"/>
      <c r="G168" s="306" t="s">
        <v>407</v>
      </c>
      <c r="H168" s="307"/>
      <c r="I168" s="228"/>
      <c r="J168" s="228"/>
      <c r="K168" s="228"/>
      <c r="L168" s="228"/>
      <c r="M168" s="228"/>
      <c r="N168" s="945"/>
      <c r="O168" s="946"/>
      <c r="P168" s="947"/>
      <c r="Q168" s="948"/>
      <c r="R168" s="942"/>
      <c r="S168" s="943"/>
      <c r="T168" s="944"/>
      <c r="U168" s="721">
        <f>U169+U171</f>
        <v>7420000</v>
      </c>
      <c r="V168" s="735"/>
      <c r="W168" s="735"/>
      <c r="X168" s="945"/>
      <c r="Y168" s="946"/>
      <c r="Z168" s="947"/>
      <c r="AA168" s="948"/>
      <c r="AB168" s="942"/>
      <c r="AC168" s="943"/>
      <c r="AD168" s="944"/>
      <c r="AE168" s="721">
        <f>AE169+AE171</f>
        <v>9100000</v>
      </c>
      <c r="AF168" s="735"/>
      <c r="AG168" s="722"/>
      <c r="AH168" s="233">
        <f>AE168-U168</f>
        <v>1680000</v>
      </c>
      <c r="AI168" s="527">
        <f>AH168/U168*100</f>
        <v>22.641509433962266</v>
      </c>
    </row>
    <row r="169" spans="1:35" ht="18" customHeight="1">
      <c r="A169" s="417"/>
      <c r="B169" s="228"/>
      <c r="C169" s="228"/>
      <c r="D169" s="228"/>
      <c r="E169" s="228"/>
      <c r="F169" s="322"/>
      <c r="G169" s="439" t="s">
        <v>509</v>
      </c>
      <c r="H169" s="432"/>
      <c r="I169" s="307"/>
      <c r="J169" s="228"/>
      <c r="K169" s="228"/>
      <c r="L169" s="228"/>
      <c r="M169" s="228"/>
      <c r="N169" s="945">
        <v>26</v>
      </c>
      <c r="O169" s="946"/>
      <c r="P169" s="947" t="s">
        <v>239</v>
      </c>
      <c r="Q169" s="948"/>
      <c r="R169" s="942">
        <v>70000</v>
      </c>
      <c r="S169" s="943"/>
      <c r="T169" s="944"/>
      <c r="U169" s="721">
        <f>R169*N169</f>
        <v>1820000</v>
      </c>
      <c r="V169" s="735"/>
      <c r="W169" s="735"/>
      <c r="X169" s="945">
        <v>30</v>
      </c>
      <c r="Y169" s="946"/>
      <c r="Z169" s="947" t="s">
        <v>239</v>
      </c>
      <c r="AA169" s="948"/>
      <c r="AB169" s="942">
        <v>70000</v>
      </c>
      <c r="AC169" s="943"/>
      <c r="AD169" s="944"/>
      <c r="AE169" s="721">
        <f>AB169*X169</f>
        <v>2100000</v>
      </c>
      <c r="AF169" s="735"/>
      <c r="AG169" s="722"/>
      <c r="AH169" s="233">
        <f>AE169-U169</f>
        <v>280000</v>
      </c>
      <c r="AI169" s="527">
        <f>AH169/U169*100</f>
        <v>15.384615384615385</v>
      </c>
    </row>
    <row r="170" spans="1:36" s="327" customFormat="1" ht="18" customHeight="1">
      <c r="A170" s="418"/>
      <c r="B170" s="324"/>
      <c r="C170" s="324"/>
      <c r="D170" s="324"/>
      <c r="E170" s="324"/>
      <c r="F170" s="325"/>
      <c r="G170" s="439" t="s">
        <v>510</v>
      </c>
      <c r="H170" s="228"/>
      <c r="I170" s="307"/>
      <c r="J170" s="228"/>
      <c r="K170" s="326"/>
      <c r="L170" s="324"/>
      <c r="M170" s="324"/>
      <c r="N170" s="945"/>
      <c r="O170" s="946"/>
      <c r="P170" s="947"/>
      <c r="Q170" s="948"/>
      <c r="R170" s="942"/>
      <c r="S170" s="943"/>
      <c r="T170" s="944"/>
      <c r="U170" s="721"/>
      <c r="V170" s="735"/>
      <c r="W170" s="735"/>
      <c r="X170" s="945"/>
      <c r="Y170" s="946"/>
      <c r="Z170" s="947"/>
      <c r="AA170" s="948"/>
      <c r="AB170" s="942"/>
      <c r="AC170" s="943"/>
      <c r="AD170" s="944"/>
      <c r="AE170" s="721"/>
      <c r="AF170" s="735"/>
      <c r="AG170" s="722"/>
      <c r="AH170" s="233"/>
      <c r="AI170" s="527"/>
      <c r="AJ170" s="443"/>
    </row>
    <row r="171" spans="1:36" s="327" customFormat="1" ht="18" customHeight="1">
      <c r="A171" s="418"/>
      <c r="B171" s="324"/>
      <c r="C171" s="324"/>
      <c r="D171" s="324"/>
      <c r="E171" s="324"/>
      <c r="F171" s="325"/>
      <c r="G171" s="439" t="s">
        <v>508</v>
      </c>
      <c r="H171" s="228"/>
      <c r="I171" s="307"/>
      <c r="J171" s="228"/>
      <c r="K171" s="326"/>
      <c r="L171" s="324"/>
      <c r="M171" s="324"/>
      <c r="N171" s="945">
        <v>80</v>
      </c>
      <c r="O171" s="946"/>
      <c r="P171" s="947" t="s">
        <v>239</v>
      </c>
      <c r="Q171" s="948"/>
      <c r="R171" s="942">
        <v>70000</v>
      </c>
      <c r="S171" s="943"/>
      <c r="T171" s="944"/>
      <c r="U171" s="721">
        <f>R171*N171</f>
        <v>5600000</v>
      </c>
      <c r="V171" s="735"/>
      <c r="W171" s="735"/>
      <c r="X171" s="945">
        <v>100</v>
      </c>
      <c r="Y171" s="946"/>
      <c r="Z171" s="947" t="s">
        <v>239</v>
      </c>
      <c r="AA171" s="948"/>
      <c r="AB171" s="942">
        <v>70000</v>
      </c>
      <c r="AC171" s="943"/>
      <c r="AD171" s="944"/>
      <c r="AE171" s="721">
        <f>AB171*X171</f>
        <v>7000000</v>
      </c>
      <c r="AF171" s="735"/>
      <c r="AG171" s="722"/>
      <c r="AH171" s="233">
        <f>AE171-U171</f>
        <v>1400000</v>
      </c>
      <c r="AI171" s="527">
        <f>AH171/U171*100</f>
        <v>25</v>
      </c>
      <c r="AJ171" s="443"/>
    </row>
    <row r="172" spans="1:36" s="327" customFormat="1" ht="18" customHeight="1">
      <c r="A172" s="418"/>
      <c r="B172" s="324"/>
      <c r="C172" s="324"/>
      <c r="D172" s="324"/>
      <c r="E172" s="324"/>
      <c r="F172" s="325"/>
      <c r="G172" s="439" t="s">
        <v>511</v>
      </c>
      <c r="H172" s="228"/>
      <c r="I172" s="306"/>
      <c r="J172" s="228"/>
      <c r="K172" s="228"/>
      <c r="L172" s="228"/>
      <c r="M172" s="228"/>
      <c r="N172" s="945"/>
      <c r="O172" s="946"/>
      <c r="P172" s="947"/>
      <c r="Q172" s="948"/>
      <c r="R172" s="942"/>
      <c r="S172" s="943"/>
      <c r="T172" s="944"/>
      <c r="U172" s="721"/>
      <c r="V172" s="735"/>
      <c r="W172" s="735"/>
      <c r="X172" s="945"/>
      <c r="Y172" s="946"/>
      <c r="Z172" s="947"/>
      <c r="AA172" s="948"/>
      <c r="AB172" s="942"/>
      <c r="AC172" s="943"/>
      <c r="AD172" s="944"/>
      <c r="AE172" s="721"/>
      <c r="AF172" s="735"/>
      <c r="AG172" s="722"/>
      <c r="AH172" s="233"/>
      <c r="AI172" s="527"/>
      <c r="AJ172" s="443"/>
    </row>
    <row r="173" spans="1:35" s="311" customFormat="1" ht="15" customHeight="1">
      <c r="A173" s="414" t="s">
        <v>562</v>
      </c>
      <c r="B173" s="234"/>
      <c r="C173" s="234"/>
      <c r="D173" s="234"/>
      <c r="E173" s="234"/>
      <c r="F173" s="235"/>
      <c r="G173" s="306" t="s">
        <v>512</v>
      </c>
      <c r="H173" s="307"/>
      <c r="I173" s="228"/>
      <c r="J173" s="228"/>
      <c r="K173" s="228"/>
      <c r="L173" s="228"/>
      <c r="M173" s="228"/>
      <c r="N173" s="945"/>
      <c r="O173" s="946"/>
      <c r="P173" s="947"/>
      <c r="Q173" s="948"/>
      <c r="R173" s="942"/>
      <c r="S173" s="943"/>
      <c r="T173" s="944"/>
      <c r="U173" s="721">
        <f>U174+U186</f>
        <v>0</v>
      </c>
      <c r="V173" s="735"/>
      <c r="W173" s="735"/>
      <c r="X173" s="945"/>
      <c r="Y173" s="946"/>
      <c r="Z173" s="947"/>
      <c r="AA173" s="948"/>
      <c r="AB173" s="942"/>
      <c r="AC173" s="943"/>
      <c r="AD173" s="944"/>
      <c r="AE173" s="721">
        <f>AE174+AE183</f>
        <v>14370000</v>
      </c>
      <c r="AF173" s="735"/>
      <c r="AG173" s="722"/>
      <c r="AH173" s="233">
        <f>AH174+AH183</f>
        <v>14370000</v>
      </c>
      <c r="AI173" s="527" t="s">
        <v>182</v>
      </c>
    </row>
    <row r="174" spans="1:36" s="327" customFormat="1" ht="18" customHeight="1">
      <c r="A174" s="418"/>
      <c r="B174" s="324"/>
      <c r="C174" s="324"/>
      <c r="D174" s="324"/>
      <c r="E174" s="324"/>
      <c r="F174" s="325"/>
      <c r="G174" s="601" t="s">
        <v>513</v>
      </c>
      <c r="H174" s="313"/>
      <c r="I174" s="307"/>
      <c r="J174" s="228"/>
      <c r="K174" s="326"/>
      <c r="L174" s="324"/>
      <c r="M174" s="324"/>
      <c r="N174" s="945"/>
      <c r="O174" s="946"/>
      <c r="P174" s="947"/>
      <c r="Q174" s="948"/>
      <c r="R174" s="942"/>
      <c r="S174" s="943"/>
      <c r="T174" s="944"/>
      <c r="U174" s="721"/>
      <c r="V174" s="735"/>
      <c r="W174" s="735"/>
      <c r="X174" s="945"/>
      <c r="Y174" s="946"/>
      <c r="Z174" s="947"/>
      <c r="AA174" s="948"/>
      <c r="AB174" s="942"/>
      <c r="AC174" s="943"/>
      <c r="AD174" s="944"/>
      <c r="AE174" s="721">
        <f>SUM(AE176:AG179)</f>
        <v>11400000</v>
      </c>
      <c r="AF174" s="735"/>
      <c r="AG174" s="722"/>
      <c r="AH174" s="233">
        <f>SUM(AH176:AH179)</f>
        <v>11400000</v>
      </c>
      <c r="AI174" s="527"/>
      <c r="AJ174" s="443"/>
    </row>
    <row r="175" spans="1:36" s="327" customFormat="1" ht="18" customHeight="1">
      <c r="A175" s="418"/>
      <c r="B175" s="324"/>
      <c r="C175" s="324"/>
      <c r="D175" s="324"/>
      <c r="E175" s="324"/>
      <c r="F175" s="325"/>
      <c r="G175" s="601" t="s">
        <v>514</v>
      </c>
      <c r="H175" s="313"/>
      <c r="I175" s="307"/>
      <c r="J175" s="228"/>
      <c r="K175" s="326"/>
      <c r="L175" s="324"/>
      <c r="M175" s="324"/>
      <c r="N175" s="945"/>
      <c r="O175" s="946"/>
      <c r="P175" s="947"/>
      <c r="Q175" s="948"/>
      <c r="R175" s="942"/>
      <c r="S175" s="943"/>
      <c r="T175" s="944"/>
      <c r="U175" s="721"/>
      <c r="V175" s="735"/>
      <c r="W175" s="735"/>
      <c r="X175" s="945"/>
      <c r="Y175" s="946"/>
      <c r="Z175" s="947"/>
      <c r="AA175" s="948"/>
      <c r="AB175" s="942"/>
      <c r="AC175" s="943"/>
      <c r="AD175" s="944"/>
      <c r="AE175" s="721"/>
      <c r="AF175" s="735"/>
      <c r="AG175" s="722"/>
      <c r="AH175" s="233"/>
      <c r="AI175" s="527"/>
      <c r="AJ175" s="443"/>
    </row>
    <row r="176" spans="1:36" s="327" customFormat="1" ht="16.5" customHeight="1">
      <c r="A176" s="418"/>
      <c r="B176" s="324"/>
      <c r="C176" s="324"/>
      <c r="D176" s="324"/>
      <c r="E176" s="324"/>
      <c r="F176" s="325"/>
      <c r="G176" s="601"/>
      <c r="H176" s="189" t="s">
        <v>515</v>
      </c>
      <c r="I176" s="307"/>
      <c r="J176" s="228"/>
      <c r="K176" s="326"/>
      <c r="L176" s="324"/>
      <c r="M176" s="324"/>
      <c r="N176" s="945">
        <v>0</v>
      </c>
      <c r="O176" s="946"/>
      <c r="P176" s="947" t="s">
        <v>182</v>
      </c>
      <c r="Q176" s="948"/>
      <c r="R176" s="942">
        <v>0</v>
      </c>
      <c r="S176" s="943"/>
      <c r="T176" s="944"/>
      <c r="U176" s="721">
        <f>R176*N176</f>
        <v>0</v>
      </c>
      <c r="V176" s="735"/>
      <c r="W176" s="735"/>
      <c r="X176" s="945">
        <v>2</v>
      </c>
      <c r="Y176" s="946"/>
      <c r="Z176" s="947" t="s">
        <v>262</v>
      </c>
      <c r="AA176" s="948"/>
      <c r="AB176" s="942">
        <v>900000</v>
      </c>
      <c r="AC176" s="943"/>
      <c r="AD176" s="944"/>
      <c r="AE176" s="721">
        <f>AB176*X176</f>
        <v>1800000</v>
      </c>
      <c r="AF176" s="735"/>
      <c r="AG176" s="722"/>
      <c r="AH176" s="233">
        <f>AE176-U176</f>
        <v>1800000</v>
      </c>
      <c r="AI176" s="527" t="s">
        <v>182</v>
      </c>
      <c r="AJ176" s="443"/>
    </row>
    <row r="177" spans="1:36" s="327" customFormat="1" ht="16.5" customHeight="1">
      <c r="A177" s="418"/>
      <c r="B177" s="324"/>
      <c r="C177" s="324"/>
      <c r="D177" s="324"/>
      <c r="E177" s="324"/>
      <c r="F177" s="325"/>
      <c r="G177" s="601"/>
      <c r="H177" s="189" t="s">
        <v>516</v>
      </c>
      <c r="I177" s="307"/>
      <c r="J177" s="228"/>
      <c r="K177" s="326"/>
      <c r="L177" s="324"/>
      <c r="M177" s="324"/>
      <c r="N177" s="945">
        <v>0</v>
      </c>
      <c r="O177" s="946"/>
      <c r="P177" s="947" t="s">
        <v>182</v>
      </c>
      <c r="Q177" s="948"/>
      <c r="R177" s="942">
        <v>0</v>
      </c>
      <c r="S177" s="943"/>
      <c r="T177" s="944"/>
      <c r="U177" s="721">
        <f>R177*N177</f>
        <v>0</v>
      </c>
      <c r="V177" s="735"/>
      <c r="W177" s="735"/>
      <c r="X177" s="945">
        <v>2</v>
      </c>
      <c r="Y177" s="946"/>
      <c r="Z177" s="947" t="s">
        <v>262</v>
      </c>
      <c r="AA177" s="948"/>
      <c r="AB177" s="942">
        <v>800000</v>
      </c>
      <c r="AC177" s="943"/>
      <c r="AD177" s="944"/>
      <c r="AE177" s="721">
        <f>AB177*X177</f>
        <v>1600000</v>
      </c>
      <c r="AF177" s="735"/>
      <c r="AG177" s="722"/>
      <c r="AH177" s="233">
        <f>AE177-U177</f>
        <v>1600000</v>
      </c>
      <c r="AI177" s="527" t="s">
        <v>182</v>
      </c>
      <c r="AJ177" s="443"/>
    </row>
    <row r="178" spans="1:36" s="327" customFormat="1" ht="18" customHeight="1">
      <c r="A178" s="418"/>
      <c r="B178" s="324"/>
      <c r="C178" s="324"/>
      <c r="D178" s="324"/>
      <c r="E178" s="324"/>
      <c r="F178" s="325"/>
      <c r="G178" s="601"/>
      <c r="H178" s="189" t="s">
        <v>517</v>
      </c>
      <c r="I178" s="307"/>
      <c r="J178" s="228"/>
      <c r="K178" s="326"/>
      <c r="L178" s="324"/>
      <c r="M178" s="324"/>
      <c r="N178" s="945">
        <v>0</v>
      </c>
      <c r="O178" s="946"/>
      <c r="P178" s="947" t="s">
        <v>182</v>
      </c>
      <c r="Q178" s="948"/>
      <c r="R178" s="942">
        <v>0</v>
      </c>
      <c r="S178" s="943"/>
      <c r="T178" s="944"/>
      <c r="U178" s="721">
        <f>R178*N178</f>
        <v>0</v>
      </c>
      <c r="V178" s="735"/>
      <c r="W178" s="735"/>
      <c r="X178" s="945">
        <v>2</v>
      </c>
      <c r="Y178" s="946"/>
      <c r="Z178" s="947" t="s">
        <v>519</v>
      </c>
      <c r="AA178" s="948"/>
      <c r="AB178" s="942">
        <v>1000000</v>
      </c>
      <c r="AC178" s="943"/>
      <c r="AD178" s="944"/>
      <c r="AE178" s="721">
        <f>AB178*X178</f>
        <v>2000000</v>
      </c>
      <c r="AF178" s="735"/>
      <c r="AG178" s="722"/>
      <c r="AH178" s="233">
        <f>AE178-U178</f>
        <v>2000000</v>
      </c>
      <c r="AI178" s="527" t="s">
        <v>182</v>
      </c>
      <c r="AJ178" s="443"/>
    </row>
    <row r="179" spans="1:36" s="327" customFormat="1" ht="18" customHeight="1">
      <c r="A179" s="418"/>
      <c r="B179" s="324"/>
      <c r="C179" s="324"/>
      <c r="D179" s="324"/>
      <c r="E179" s="324"/>
      <c r="F179" s="325"/>
      <c r="G179" s="601"/>
      <c r="H179" s="189" t="s">
        <v>518</v>
      </c>
      <c r="I179" s="307"/>
      <c r="J179" s="228"/>
      <c r="K179" s="326"/>
      <c r="L179" s="324"/>
      <c r="M179" s="324"/>
      <c r="N179" s="945">
        <v>0</v>
      </c>
      <c r="O179" s="946"/>
      <c r="P179" s="947" t="s">
        <v>182</v>
      </c>
      <c r="Q179" s="948"/>
      <c r="R179" s="942">
        <v>0</v>
      </c>
      <c r="S179" s="943"/>
      <c r="T179" s="944"/>
      <c r="U179" s="721">
        <f>R179*N179</f>
        <v>0</v>
      </c>
      <c r="V179" s="735"/>
      <c r="W179" s="735"/>
      <c r="X179" s="945">
        <v>2</v>
      </c>
      <c r="Y179" s="946"/>
      <c r="Z179" s="947" t="s">
        <v>504</v>
      </c>
      <c r="AA179" s="948"/>
      <c r="AB179" s="942">
        <v>3000000</v>
      </c>
      <c r="AC179" s="943"/>
      <c r="AD179" s="944"/>
      <c r="AE179" s="721">
        <f>AB179*X179</f>
        <v>6000000</v>
      </c>
      <c r="AF179" s="735"/>
      <c r="AG179" s="722"/>
      <c r="AH179" s="233">
        <f>AE179-U179</f>
        <v>6000000</v>
      </c>
      <c r="AI179" s="527" t="s">
        <v>182</v>
      </c>
      <c r="AJ179" s="443"/>
    </row>
    <row r="180" spans="1:36" s="327" customFormat="1" ht="18" customHeight="1">
      <c r="A180" s="418"/>
      <c r="B180" s="324"/>
      <c r="C180" s="324"/>
      <c r="D180" s="324"/>
      <c r="E180" s="324"/>
      <c r="F180" s="325"/>
      <c r="G180" s="601"/>
      <c r="H180" s="313"/>
      <c r="I180" s="307"/>
      <c r="J180" s="228"/>
      <c r="K180" s="326"/>
      <c r="L180" s="324"/>
      <c r="M180" s="324"/>
      <c r="N180" s="304"/>
      <c r="O180" s="305"/>
      <c r="P180" s="300"/>
      <c r="Q180" s="301"/>
      <c r="R180" s="308"/>
      <c r="S180" s="309"/>
      <c r="T180" s="310"/>
      <c r="U180" s="229"/>
      <c r="V180" s="233"/>
      <c r="W180" s="230"/>
      <c r="X180" s="304"/>
      <c r="Y180" s="305"/>
      <c r="Z180" s="300"/>
      <c r="AA180" s="301"/>
      <c r="AB180" s="308"/>
      <c r="AC180" s="309"/>
      <c r="AD180" s="310"/>
      <c r="AE180" s="229"/>
      <c r="AF180" s="233"/>
      <c r="AG180" s="230"/>
      <c r="AH180" s="233"/>
      <c r="AI180" s="527"/>
      <c r="AJ180" s="443"/>
    </row>
    <row r="181" spans="1:37" s="8" customFormat="1" ht="42" customHeight="1" thickBot="1">
      <c r="A181" s="1051" t="s">
        <v>264</v>
      </c>
      <c r="B181" s="1052"/>
      <c r="C181" s="1052"/>
      <c r="D181" s="1052"/>
      <c r="E181" s="1052"/>
      <c r="F181" s="1052"/>
      <c r="G181" s="1052"/>
      <c r="H181" s="1052"/>
      <c r="I181" s="1052"/>
      <c r="J181" s="1052"/>
      <c r="K181" s="1052"/>
      <c r="L181" s="1052"/>
      <c r="M181" s="1052"/>
      <c r="N181" s="1052"/>
      <c r="O181" s="1052"/>
      <c r="P181" s="1052"/>
      <c r="Q181" s="1052"/>
      <c r="R181" s="1052"/>
      <c r="S181" s="1052"/>
      <c r="T181" s="1052"/>
      <c r="U181" s="1052"/>
      <c r="V181" s="1052"/>
      <c r="W181" s="1052"/>
      <c r="X181" s="1052"/>
      <c r="Y181" s="1052"/>
      <c r="Z181" s="1052"/>
      <c r="AA181" s="1052"/>
      <c r="AB181" s="1052"/>
      <c r="AC181" s="1052"/>
      <c r="AD181" s="1052"/>
      <c r="AE181" s="1052"/>
      <c r="AF181" s="1052"/>
      <c r="AG181" s="1052"/>
      <c r="AH181" s="1052"/>
      <c r="AI181" s="1053"/>
      <c r="AJ181" s="441"/>
      <c r="AK181" s="349"/>
    </row>
    <row r="182" spans="1:36" s="327" customFormat="1" ht="18" customHeight="1">
      <c r="A182" s="418"/>
      <c r="B182" s="324"/>
      <c r="C182" s="324"/>
      <c r="D182" s="324"/>
      <c r="E182" s="324"/>
      <c r="F182" s="325"/>
      <c r="G182" s="601"/>
      <c r="H182" s="313"/>
      <c r="I182" s="307"/>
      <c r="J182" s="228"/>
      <c r="K182" s="326"/>
      <c r="L182" s="324"/>
      <c r="M182" s="324"/>
      <c r="N182" s="304"/>
      <c r="O182" s="305"/>
      <c r="P182" s="300"/>
      <c r="Q182" s="301"/>
      <c r="R182" s="308"/>
      <c r="S182" s="309"/>
      <c r="T182" s="310"/>
      <c r="U182" s="229"/>
      <c r="V182" s="233"/>
      <c r="W182" s="230"/>
      <c r="X182" s="304"/>
      <c r="Y182" s="305"/>
      <c r="Z182" s="300"/>
      <c r="AA182" s="301"/>
      <c r="AB182" s="308"/>
      <c r="AC182" s="309"/>
      <c r="AD182" s="310"/>
      <c r="AE182" s="229"/>
      <c r="AF182" s="233"/>
      <c r="AG182" s="230"/>
      <c r="AH182" s="233"/>
      <c r="AI182" s="527"/>
      <c r="AJ182" s="443"/>
    </row>
    <row r="183" spans="1:36" s="327" customFormat="1" ht="18" customHeight="1">
      <c r="A183" s="418"/>
      <c r="B183" s="324"/>
      <c r="C183" s="324"/>
      <c r="D183" s="324"/>
      <c r="E183" s="324"/>
      <c r="F183" s="325"/>
      <c r="G183" s="601" t="s">
        <v>520</v>
      </c>
      <c r="H183" s="313"/>
      <c r="I183" s="307"/>
      <c r="J183" s="228"/>
      <c r="K183" s="326"/>
      <c r="L183" s="324"/>
      <c r="M183" s="324"/>
      <c r="N183" s="945"/>
      <c r="O183" s="946"/>
      <c r="P183" s="947"/>
      <c r="Q183" s="948"/>
      <c r="R183" s="942"/>
      <c r="S183" s="943"/>
      <c r="T183" s="944"/>
      <c r="U183" s="721"/>
      <c r="V183" s="735"/>
      <c r="W183" s="735"/>
      <c r="X183" s="945"/>
      <c r="Y183" s="946"/>
      <c r="Z183" s="947"/>
      <c r="AA183" s="948"/>
      <c r="AB183" s="942"/>
      <c r="AC183" s="943"/>
      <c r="AD183" s="944"/>
      <c r="AE183" s="721">
        <f>SUM(AE185:AG189)</f>
        <v>2970000</v>
      </c>
      <c r="AF183" s="735"/>
      <c r="AG183" s="722"/>
      <c r="AH183" s="233">
        <f>SUM(AH185:AH189)</f>
        <v>2970000</v>
      </c>
      <c r="AI183" s="527"/>
      <c r="AJ183" s="443"/>
    </row>
    <row r="184" spans="1:36" s="327" customFormat="1" ht="18" customHeight="1">
      <c r="A184" s="418"/>
      <c r="B184" s="324"/>
      <c r="C184" s="324"/>
      <c r="D184" s="324"/>
      <c r="E184" s="324"/>
      <c r="F184" s="325"/>
      <c r="G184" s="601" t="s">
        <v>521</v>
      </c>
      <c r="H184" s="313"/>
      <c r="I184" s="307"/>
      <c r="J184" s="228"/>
      <c r="K184" s="326"/>
      <c r="L184" s="324"/>
      <c r="M184" s="324"/>
      <c r="N184" s="945"/>
      <c r="O184" s="946"/>
      <c r="P184" s="947"/>
      <c r="Q184" s="948"/>
      <c r="R184" s="942"/>
      <c r="S184" s="943"/>
      <c r="T184" s="944"/>
      <c r="U184" s="721"/>
      <c r="V184" s="735"/>
      <c r="W184" s="735"/>
      <c r="X184" s="945"/>
      <c r="Y184" s="946"/>
      <c r="Z184" s="947"/>
      <c r="AA184" s="948"/>
      <c r="AB184" s="942"/>
      <c r="AC184" s="943"/>
      <c r="AD184" s="944"/>
      <c r="AE184" s="721"/>
      <c r="AF184" s="735"/>
      <c r="AG184" s="722"/>
      <c r="AH184" s="233"/>
      <c r="AI184" s="527"/>
      <c r="AJ184" s="443"/>
    </row>
    <row r="185" spans="1:36" s="327" customFormat="1" ht="18" customHeight="1">
      <c r="A185" s="418"/>
      <c r="B185" s="324"/>
      <c r="C185" s="324"/>
      <c r="D185" s="324"/>
      <c r="E185" s="324"/>
      <c r="F185" s="325"/>
      <c r="G185" s="601"/>
      <c r="H185" s="189" t="s">
        <v>522</v>
      </c>
      <c r="I185" s="307"/>
      <c r="J185" s="228"/>
      <c r="K185" s="326"/>
      <c r="L185" s="324"/>
      <c r="M185" s="324"/>
      <c r="N185" s="945">
        <v>0</v>
      </c>
      <c r="O185" s="946"/>
      <c r="P185" s="947" t="s">
        <v>182</v>
      </c>
      <c r="Q185" s="948"/>
      <c r="R185" s="942">
        <v>0</v>
      </c>
      <c r="S185" s="943"/>
      <c r="T185" s="944"/>
      <c r="U185" s="721">
        <f>R185*N185</f>
        <v>0</v>
      </c>
      <c r="V185" s="735"/>
      <c r="W185" s="735"/>
      <c r="X185" s="945">
        <v>1</v>
      </c>
      <c r="Y185" s="946"/>
      <c r="Z185" s="947" t="s">
        <v>262</v>
      </c>
      <c r="AA185" s="948"/>
      <c r="AB185" s="942">
        <v>500000</v>
      </c>
      <c r="AC185" s="943"/>
      <c r="AD185" s="944"/>
      <c r="AE185" s="721">
        <f>AB185*X185</f>
        <v>500000</v>
      </c>
      <c r="AF185" s="735"/>
      <c r="AG185" s="722"/>
      <c r="AH185" s="233">
        <f>AE185-U185</f>
        <v>500000</v>
      </c>
      <c r="AI185" s="527"/>
      <c r="AJ185" s="443"/>
    </row>
    <row r="186" spans="1:36" s="327" customFormat="1" ht="18" customHeight="1">
      <c r="A186" s="418"/>
      <c r="B186" s="324"/>
      <c r="C186" s="324"/>
      <c r="D186" s="324"/>
      <c r="E186" s="324"/>
      <c r="F186" s="325"/>
      <c r="G186" s="601"/>
      <c r="H186" s="189" t="s">
        <v>523</v>
      </c>
      <c r="I186" s="307"/>
      <c r="J186" s="228"/>
      <c r="K186" s="326"/>
      <c r="L186" s="324"/>
      <c r="M186" s="324"/>
      <c r="N186" s="945">
        <v>0</v>
      </c>
      <c r="O186" s="946"/>
      <c r="P186" s="947" t="s">
        <v>182</v>
      </c>
      <c r="Q186" s="948"/>
      <c r="R186" s="942">
        <v>0</v>
      </c>
      <c r="S186" s="943"/>
      <c r="T186" s="944"/>
      <c r="U186" s="721">
        <f>R186*N186</f>
        <v>0</v>
      </c>
      <c r="V186" s="735"/>
      <c r="W186" s="735"/>
      <c r="X186" s="945">
        <v>2</v>
      </c>
      <c r="Y186" s="946"/>
      <c r="Z186" s="947" t="s">
        <v>262</v>
      </c>
      <c r="AA186" s="948"/>
      <c r="AB186" s="942">
        <v>400000</v>
      </c>
      <c r="AC186" s="943"/>
      <c r="AD186" s="944"/>
      <c r="AE186" s="721">
        <f>AB186*X186</f>
        <v>800000</v>
      </c>
      <c r="AF186" s="735"/>
      <c r="AG186" s="722"/>
      <c r="AH186" s="233">
        <f>AE186-U186</f>
        <v>800000</v>
      </c>
      <c r="AI186" s="527"/>
      <c r="AJ186" s="443"/>
    </row>
    <row r="187" spans="1:37" s="327" customFormat="1" ht="18" customHeight="1">
      <c r="A187" s="418"/>
      <c r="B187" s="324"/>
      <c r="C187" s="324"/>
      <c r="D187" s="324"/>
      <c r="E187" s="324"/>
      <c r="F187" s="325"/>
      <c r="G187" s="601"/>
      <c r="H187" s="189" t="s">
        <v>524</v>
      </c>
      <c r="I187" s="307"/>
      <c r="J187" s="228"/>
      <c r="K187" s="326"/>
      <c r="L187" s="324"/>
      <c r="M187" s="324"/>
      <c r="N187" s="945">
        <v>0</v>
      </c>
      <c r="O187" s="946"/>
      <c r="P187" s="947" t="s">
        <v>182</v>
      </c>
      <c r="Q187" s="948"/>
      <c r="R187" s="942">
        <v>0</v>
      </c>
      <c r="S187" s="943"/>
      <c r="T187" s="944"/>
      <c r="U187" s="721">
        <f>R187*N187</f>
        <v>0</v>
      </c>
      <c r="V187" s="735"/>
      <c r="W187" s="735"/>
      <c r="X187" s="945">
        <v>1</v>
      </c>
      <c r="Y187" s="946"/>
      <c r="Z187" s="947" t="s">
        <v>262</v>
      </c>
      <c r="AA187" s="948"/>
      <c r="AB187" s="942">
        <v>270000</v>
      </c>
      <c r="AC187" s="943"/>
      <c r="AD187" s="944"/>
      <c r="AE187" s="721">
        <f>AB187*X187</f>
        <v>270000</v>
      </c>
      <c r="AF187" s="735"/>
      <c r="AG187" s="722"/>
      <c r="AH187" s="233">
        <f>AE187-U187</f>
        <v>270000</v>
      </c>
      <c r="AI187" s="527"/>
      <c r="AJ187" s="443"/>
      <c r="AK187" s="605"/>
    </row>
    <row r="188" spans="1:36" s="327" customFormat="1" ht="18" customHeight="1">
      <c r="A188" s="418"/>
      <c r="B188" s="324"/>
      <c r="C188" s="324"/>
      <c r="D188" s="324"/>
      <c r="E188" s="324"/>
      <c r="F188" s="325"/>
      <c r="G188" s="601"/>
      <c r="H188" s="189" t="s">
        <v>525</v>
      </c>
      <c r="I188" s="307"/>
      <c r="J188" s="228"/>
      <c r="K188" s="326"/>
      <c r="L188" s="324"/>
      <c r="M188" s="324"/>
      <c r="N188" s="945">
        <v>0</v>
      </c>
      <c r="O188" s="946"/>
      <c r="P188" s="947" t="s">
        <v>182</v>
      </c>
      <c r="Q188" s="948"/>
      <c r="R188" s="942">
        <v>0</v>
      </c>
      <c r="S188" s="943"/>
      <c r="T188" s="944"/>
      <c r="U188" s="721">
        <f>R188*N188</f>
        <v>0</v>
      </c>
      <c r="V188" s="735"/>
      <c r="W188" s="735"/>
      <c r="X188" s="945">
        <v>3</v>
      </c>
      <c r="Y188" s="946"/>
      <c r="Z188" s="947" t="s">
        <v>262</v>
      </c>
      <c r="AA188" s="948"/>
      <c r="AB188" s="942">
        <v>400000</v>
      </c>
      <c r="AC188" s="943"/>
      <c r="AD188" s="944"/>
      <c r="AE188" s="721">
        <f>AB188*X188</f>
        <v>1200000</v>
      </c>
      <c r="AF188" s="735"/>
      <c r="AG188" s="722"/>
      <c r="AH188" s="233">
        <f>AE188-U188</f>
        <v>1200000</v>
      </c>
      <c r="AI188" s="527"/>
      <c r="AJ188" s="443"/>
    </row>
    <row r="189" spans="1:36" ht="18" customHeight="1">
      <c r="A189" s="417"/>
      <c r="B189" s="228"/>
      <c r="C189" s="228"/>
      <c r="D189" s="228"/>
      <c r="E189" s="228"/>
      <c r="F189" s="322"/>
      <c r="G189" s="238"/>
      <c r="H189" s="439" t="s">
        <v>526</v>
      </c>
      <c r="I189" s="228"/>
      <c r="J189" s="228"/>
      <c r="K189" s="228"/>
      <c r="L189" s="228"/>
      <c r="M189" s="228"/>
      <c r="N189" s="945"/>
      <c r="O189" s="946"/>
      <c r="P189" s="947"/>
      <c r="Q189" s="948"/>
      <c r="R189" s="942"/>
      <c r="S189" s="943"/>
      <c r="T189" s="944"/>
      <c r="U189" s="721"/>
      <c r="V189" s="735"/>
      <c r="W189" s="735"/>
      <c r="X189" s="721" t="s">
        <v>563</v>
      </c>
      <c r="Y189" s="735"/>
      <c r="Z189" s="735"/>
      <c r="AA189" s="722"/>
      <c r="AB189" s="942">
        <v>200000</v>
      </c>
      <c r="AC189" s="943"/>
      <c r="AD189" s="944"/>
      <c r="AE189" s="721">
        <f>AB189</f>
        <v>200000</v>
      </c>
      <c r="AF189" s="735"/>
      <c r="AG189" s="722"/>
      <c r="AH189" s="233">
        <f>AE189-U189</f>
        <v>200000</v>
      </c>
      <c r="AI189" s="500"/>
      <c r="AJ189" s="442"/>
    </row>
    <row r="190" spans="1:35" ht="15" customHeight="1">
      <c r="A190" s="417"/>
      <c r="B190" s="228"/>
      <c r="C190" s="228"/>
      <c r="D190" s="228"/>
      <c r="E190" s="228"/>
      <c r="F190" s="322"/>
      <c r="G190" s="329"/>
      <c r="H190" s="313"/>
      <c r="I190" s="228"/>
      <c r="J190" s="228"/>
      <c r="K190" s="228"/>
      <c r="L190" s="228"/>
      <c r="M190" s="228"/>
      <c r="N190" s="721"/>
      <c r="O190" s="1037"/>
      <c r="P190" s="721"/>
      <c r="Q190" s="1037"/>
      <c r="R190" s="1038"/>
      <c r="S190" s="914"/>
      <c r="T190" s="1037"/>
      <c r="U190" s="721"/>
      <c r="V190" s="914"/>
      <c r="W190" s="1037"/>
      <c r="X190" s="328"/>
      <c r="Y190" s="330"/>
      <c r="Z190" s="331"/>
      <c r="AA190" s="332"/>
      <c r="AB190" s="309"/>
      <c r="AC190" s="309"/>
      <c r="AD190" s="310"/>
      <c r="AE190" s="229"/>
      <c r="AF190" s="233"/>
      <c r="AG190" s="230"/>
      <c r="AH190" s="233"/>
      <c r="AI190" s="413"/>
    </row>
    <row r="191" spans="1:37" ht="22.5" customHeight="1" thickBot="1">
      <c r="A191" s="1018" t="s">
        <v>194</v>
      </c>
      <c r="B191" s="1019"/>
      <c r="C191" s="1019"/>
      <c r="D191" s="1019"/>
      <c r="E191" s="1019"/>
      <c r="F191" s="1019"/>
      <c r="G191" s="1019"/>
      <c r="H191" s="1019"/>
      <c r="I191" s="1019"/>
      <c r="J191" s="1019"/>
      <c r="K191" s="1019"/>
      <c r="L191" s="1019"/>
      <c r="M191" s="1019"/>
      <c r="N191" s="1019"/>
      <c r="O191" s="1019"/>
      <c r="P191" s="1019"/>
      <c r="Q191" s="1019"/>
      <c r="R191" s="1019"/>
      <c r="S191" s="1019"/>
      <c r="T191" s="1020"/>
      <c r="U191" s="1021">
        <f>U36</f>
        <v>90000000</v>
      </c>
      <c r="V191" s="1022"/>
      <c r="W191" s="1023"/>
      <c r="X191" s="1024" t="s">
        <v>194</v>
      </c>
      <c r="Y191" s="1025"/>
      <c r="Z191" s="1025"/>
      <c r="AA191" s="1025"/>
      <c r="AB191" s="1025"/>
      <c r="AC191" s="1025"/>
      <c r="AD191" s="1026"/>
      <c r="AE191" s="1021">
        <f>AE36</f>
        <v>105000000</v>
      </c>
      <c r="AF191" s="1022"/>
      <c r="AG191" s="1023"/>
      <c r="AH191" s="496">
        <f>AE191-U191</f>
        <v>15000000</v>
      </c>
      <c r="AI191" s="519">
        <f>AH191/U191*100</f>
        <v>16.666666666666664</v>
      </c>
      <c r="AK191" s="312"/>
    </row>
    <row r="192" spans="1:37" ht="24" customHeight="1" thickTop="1">
      <c r="A192" s="419"/>
      <c r="B192" s="456" t="s">
        <v>259</v>
      </c>
      <c r="C192" s="94"/>
      <c r="D192" s="94"/>
      <c r="E192" s="94"/>
      <c r="F192" s="94"/>
      <c r="G192" s="94"/>
      <c r="H192" s="94"/>
      <c r="I192" s="138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334"/>
      <c r="X192" s="1034" t="s">
        <v>97</v>
      </c>
      <c r="Y192" s="1035"/>
      <c r="Z192" s="1035"/>
      <c r="AA192" s="1035"/>
      <c r="AB192" s="1035"/>
      <c r="AC192" s="1035"/>
      <c r="AD192" s="1035"/>
      <c r="AE192" s="1035"/>
      <c r="AF192" s="1035"/>
      <c r="AG192" s="1035"/>
      <c r="AH192" s="1035"/>
      <c r="AI192" s="1036"/>
      <c r="AJ192" s="432"/>
      <c r="AK192" s="514"/>
    </row>
    <row r="193" spans="1:37" s="337" customFormat="1" ht="18" customHeight="1">
      <c r="A193" s="420"/>
      <c r="B193" s="94" t="s">
        <v>26</v>
      </c>
      <c r="C193" s="350"/>
      <c r="D193" s="94"/>
      <c r="E193" s="351" t="s">
        <v>57</v>
      </c>
      <c r="F193" s="1046">
        <v>20000000</v>
      </c>
      <c r="G193" s="1046"/>
      <c r="H193" s="1046"/>
      <c r="I193" s="1046"/>
      <c r="J193" s="91"/>
      <c r="K193" s="335"/>
      <c r="L193" s="335"/>
      <c r="M193" s="335"/>
      <c r="N193" s="335"/>
      <c r="O193" s="335"/>
      <c r="P193" s="335"/>
      <c r="Q193" s="91"/>
      <c r="R193" s="91"/>
      <c r="S193" s="75"/>
      <c r="T193" s="91"/>
      <c r="U193" s="91"/>
      <c r="V193" s="91"/>
      <c r="W193" s="336"/>
      <c r="X193" s="1031"/>
      <c r="Y193" s="1032"/>
      <c r="Z193" s="1032"/>
      <c r="AA193" s="1032"/>
      <c r="AB193" s="1032"/>
      <c r="AC193" s="1032"/>
      <c r="AD193" s="1032"/>
      <c r="AE193" s="1032"/>
      <c r="AF193" s="1032"/>
      <c r="AG193" s="1032"/>
      <c r="AH193" s="1032"/>
      <c r="AI193" s="1033"/>
      <c r="AJ193" s="344"/>
      <c r="AK193" s="515"/>
    </row>
    <row r="194" spans="1:36" s="337" customFormat="1" ht="18" customHeight="1">
      <c r="A194" s="420"/>
      <c r="B194" s="94" t="s">
        <v>27</v>
      </c>
      <c r="C194" s="350"/>
      <c r="D194" s="94"/>
      <c r="E194" s="351" t="s">
        <v>57</v>
      </c>
      <c r="F194" s="1046">
        <v>30000000</v>
      </c>
      <c r="G194" s="1046"/>
      <c r="H194" s="1046"/>
      <c r="I194" s="1046"/>
      <c r="J194" s="91"/>
      <c r="K194" s="335"/>
      <c r="L194" s="335"/>
      <c r="M194" s="335"/>
      <c r="N194" s="335"/>
      <c r="O194" s="335"/>
      <c r="P194" s="335"/>
      <c r="Q194" s="91"/>
      <c r="R194" s="91"/>
      <c r="S194" s="75"/>
      <c r="T194" s="91"/>
      <c r="U194" s="91"/>
      <c r="V194" s="91"/>
      <c r="W194" s="336"/>
      <c r="X194" s="338"/>
      <c r="Y194" s="335"/>
      <c r="Z194" s="335"/>
      <c r="AA194" s="91"/>
      <c r="AB194" s="91"/>
      <c r="AC194" s="75"/>
      <c r="AD194" s="91"/>
      <c r="AE194" s="91"/>
      <c r="AF194" s="91"/>
      <c r="AG194" s="91"/>
      <c r="AH194" s="91"/>
      <c r="AI194" s="375"/>
      <c r="AJ194" s="344"/>
    </row>
    <row r="195" spans="1:36" s="337" customFormat="1" ht="17.25" customHeight="1">
      <c r="A195" s="420"/>
      <c r="B195" s="94" t="s">
        <v>28</v>
      </c>
      <c r="C195" s="350"/>
      <c r="D195" s="94"/>
      <c r="E195" s="351" t="s">
        <v>57</v>
      </c>
      <c r="F195" s="1046">
        <v>20000000</v>
      </c>
      <c r="G195" s="1046"/>
      <c r="H195" s="1046"/>
      <c r="I195" s="1046"/>
      <c r="J195" s="91"/>
      <c r="K195" s="335"/>
      <c r="L195" s="335"/>
      <c r="M195" s="335"/>
      <c r="N195" s="335"/>
      <c r="O195" s="335"/>
      <c r="P195" s="335"/>
      <c r="Q195" s="91"/>
      <c r="R195" s="91"/>
      <c r="S195" s="75"/>
      <c r="T195" s="91"/>
      <c r="U195" s="91"/>
      <c r="V195" s="91"/>
      <c r="W195" s="91"/>
      <c r="X195" s="1028"/>
      <c r="Y195" s="1029"/>
      <c r="Z195" s="1029"/>
      <c r="AA195" s="1029"/>
      <c r="AB195" s="1029"/>
      <c r="AC195" s="1029"/>
      <c r="AD195" s="1029"/>
      <c r="AE195" s="1029"/>
      <c r="AF195" s="1029"/>
      <c r="AG195" s="1029"/>
      <c r="AH195" s="1029"/>
      <c r="AI195" s="1030"/>
      <c r="AJ195" s="344"/>
    </row>
    <row r="196" spans="1:36" s="337" customFormat="1" ht="16.5" customHeight="1">
      <c r="A196" s="420"/>
      <c r="B196" s="94" t="s">
        <v>29</v>
      </c>
      <c r="C196" s="352"/>
      <c r="D196" s="353"/>
      <c r="E196" s="351" t="s">
        <v>57</v>
      </c>
      <c r="F196" s="1047">
        <v>35000000</v>
      </c>
      <c r="G196" s="1047"/>
      <c r="H196" s="1047"/>
      <c r="I196" s="1047"/>
      <c r="J196" s="91"/>
      <c r="K196" s="339"/>
      <c r="L196" s="339"/>
      <c r="M196" s="339"/>
      <c r="N196" s="339"/>
      <c r="O196" s="339"/>
      <c r="P196" s="339"/>
      <c r="Q196" s="91"/>
      <c r="R196" s="91"/>
      <c r="S196" s="144"/>
      <c r="T196" s="91"/>
      <c r="U196" s="91"/>
      <c r="V196" s="91"/>
      <c r="W196" s="91"/>
      <c r="X196" s="1028" t="s">
        <v>225</v>
      </c>
      <c r="Y196" s="1029"/>
      <c r="Z196" s="1029"/>
      <c r="AA196" s="1029"/>
      <c r="AB196" s="1029"/>
      <c r="AC196" s="1029"/>
      <c r="AD196" s="1029"/>
      <c r="AE196" s="1029"/>
      <c r="AF196" s="1029"/>
      <c r="AG196" s="1029"/>
      <c r="AH196" s="1029"/>
      <c r="AI196" s="1030"/>
      <c r="AJ196" s="344"/>
    </row>
    <row r="197" spans="1:36" s="337" customFormat="1" ht="16.5" customHeight="1">
      <c r="A197" s="420"/>
      <c r="B197" s="94"/>
      <c r="C197" s="94"/>
      <c r="D197" s="354" t="s">
        <v>25</v>
      </c>
      <c r="E197" s="355" t="s">
        <v>57</v>
      </c>
      <c r="F197" s="1048">
        <f>SUM(F193:I196)</f>
        <v>105000000</v>
      </c>
      <c r="G197" s="1048"/>
      <c r="H197" s="1048"/>
      <c r="I197" s="1048"/>
      <c r="J197" s="91"/>
      <c r="K197" s="91"/>
      <c r="L197" s="91"/>
      <c r="M197" s="91"/>
      <c r="N197" s="91"/>
      <c r="O197" s="91"/>
      <c r="P197" s="91"/>
      <c r="Q197" s="91"/>
      <c r="R197" s="91"/>
      <c r="S197" s="75"/>
      <c r="T197" s="91"/>
      <c r="U197" s="143"/>
      <c r="V197" s="143"/>
      <c r="W197" s="340"/>
      <c r="X197" s="1031" t="str">
        <f>'Pemel Gdng'!AB57</f>
        <v>Pembina Tingkat I</v>
      </c>
      <c r="Y197" s="1032"/>
      <c r="Z197" s="1032"/>
      <c r="AA197" s="1032"/>
      <c r="AB197" s="1032"/>
      <c r="AC197" s="1032"/>
      <c r="AD197" s="1032"/>
      <c r="AE197" s="1032"/>
      <c r="AF197" s="1032"/>
      <c r="AG197" s="1032"/>
      <c r="AH197" s="1032"/>
      <c r="AI197" s="1033"/>
      <c r="AJ197" s="344"/>
    </row>
    <row r="198" spans="1:36" s="337" customFormat="1" ht="15" customHeight="1">
      <c r="A198" s="421"/>
      <c r="B198" s="145"/>
      <c r="C198" s="145"/>
      <c r="D198" s="356"/>
      <c r="E198" s="357"/>
      <c r="F198" s="358"/>
      <c r="G198" s="358"/>
      <c r="H198" s="358"/>
      <c r="I198" s="358"/>
      <c r="J198" s="146"/>
      <c r="K198" s="146"/>
      <c r="L198" s="146"/>
      <c r="M198" s="146"/>
      <c r="N198" s="146"/>
      <c r="O198" s="146"/>
      <c r="P198" s="146"/>
      <c r="Q198" s="146"/>
      <c r="R198" s="146"/>
      <c r="S198" s="171"/>
      <c r="T198" s="146"/>
      <c r="U198" s="341"/>
      <c r="V198" s="341"/>
      <c r="W198" s="342"/>
      <c r="X198" s="1027" t="s">
        <v>136</v>
      </c>
      <c r="Y198" s="711"/>
      <c r="Z198" s="711"/>
      <c r="AA198" s="711"/>
      <c r="AB198" s="711"/>
      <c r="AC198" s="711"/>
      <c r="AD198" s="711"/>
      <c r="AE198" s="711"/>
      <c r="AF198" s="711"/>
      <c r="AG198" s="711"/>
      <c r="AH198" s="711"/>
      <c r="AI198" s="712"/>
      <c r="AJ198" s="344"/>
    </row>
    <row r="199" spans="1:36" s="337" customFormat="1" ht="18" customHeight="1">
      <c r="A199" s="751" t="s">
        <v>260</v>
      </c>
      <c r="B199" s="752"/>
      <c r="C199" s="752"/>
      <c r="D199" s="752"/>
      <c r="E199" s="752"/>
      <c r="F199" s="752"/>
      <c r="G199" s="752"/>
      <c r="H199" s="752"/>
      <c r="I199" s="752"/>
      <c r="J199" s="752"/>
      <c r="K199" s="752"/>
      <c r="L199" s="752"/>
      <c r="M199" s="752"/>
      <c r="N199" s="752"/>
      <c r="O199" s="752"/>
      <c r="P199" s="752"/>
      <c r="Q199" s="752"/>
      <c r="R199" s="752"/>
      <c r="S199" s="752"/>
      <c r="T199" s="752"/>
      <c r="U199" s="752"/>
      <c r="V199" s="752"/>
      <c r="W199" s="1039"/>
      <c r="X199" s="1040" t="str">
        <f>'Pemel Gdng'!AB61</f>
        <v>Wonosobo,          Agustus 2019</v>
      </c>
      <c r="Y199" s="1041"/>
      <c r="Z199" s="1041"/>
      <c r="AA199" s="1041"/>
      <c r="AB199" s="1041"/>
      <c r="AC199" s="1041"/>
      <c r="AD199" s="1041"/>
      <c r="AE199" s="1041"/>
      <c r="AF199" s="1041"/>
      <c r="AG199" s="1041"/>
      <c r="AH199" s="1041"/>
      <c r="AI199" s="1042"/>
      <c r="AJ199" s="344"/>
    </row>
    <row r="200" spans="1:36" s="337" customFormat="1" ht="12.75" customHeight="1">
      <c r="A200" s="36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1043"/>
      <c r="Y200" s="1044"/>
      <c r="Z200" s="1044"/>
      <c r="AA200" s="1044"/>
      <c r="AB200" s="1044"/>
      <c r="AC200" s="1044"/>
      <c r="AD200" s="1044"/>
      <c r="AE200" s="1044"/>
      <c r="AF200" s="1044"/>
      <c r="AG200" s="1044"/>
      <c r="AH200" s="1044"/>
      <c r="AI200" s="1045"/>
      <c r="AJ200" s="344"/>
    </row>
    <row r="201" spans="1:36" s="337" customFormat="1" ht="15.75" customHeight="1">
      <c r="A201" s="394"/>
      <c r="B201" s="267" t="s">
        <v>31</v>
      </c>
      <c r="C201" s="91" t="s">
        <v>195</v>
      </c>
      <c r="D201" s="91"/>
      <c r="E201" s="92"/>
      <c r="F201" s="92"/>
      <c r="G201" s="92" t="s">
        <v>201</v>
      </c>
      <c r="H201" s="344"/>
      <c r="I201" s="344"/>
      <c r="J201" s="344"/>
      <c r="K201" s="344"/>
      <c r="L201" s="272"/>
      <c r="M201" s="346" t="s">
        <v>196</v>
      </c>
      <c r="N201" s="91"/>
      <c r="O201" s="91"/>
      <c r="P201" s="91"/>
      <c r="Q201" s="91"/>
      <c r="R201" s="91"/>
      <c r="S201" s="75"/>
      <c r="T201" s="91"/>
      <c r="U201" s="91"/>
      <c r="V201" s="91"/>
      <c r="W201" s="91"/>
      <c r="X201" s="1031" t="s">
        <v>30</v>
      </c>
      <c r="Y201" s="1032"/>
      <c r="Z201" s="1032"/>
      <c r="AA201" s="1032"/>
      <c r="AB201" s="1032"/>
      <c r="AC201" s="1032"/>
      <c r="AD201" s="1032"/>
      <c r="AE201" s="1032"/>
      <c r="AF201" s="1032"/>
      <c r="AG201" s="1032"/>
      <c r="AH201" s="1032"/>
      <c r="AI201" s="1033"/>
      <c r="AJ201" s="344"/>
    </row>
    <row r="202" spans="1:36" s="337" customFormat="1" ht="18" customHeight="1">
      <c r="A202" s="394"/>
      <c r="B202" s="267"/>
      <c r="C202" s="91"/>
      <c r="D202" s="91"/>
      <c r="E202" s="91"/>
      <c r="F202" s="91"/>
      <c r="G202" s="91"/>
      <c r="H202" s="344"/>
      <c r="I202" s="344"/>
      <c r="J202" s="344"/>
      <c r="K202" s="344"/>
      <c r="L202" s="91"/>
      <c r="M202" s="347"/>
      <c r="N202" s="91"/>
      <c r="O202" s="91"/>
      <c r="P202" s="91"/>
      <c r="Q202" s="91"/>
      <c r="R202" s="91"/>
      <c r="S202" s="75"/>
      <c r="T202" s="91"/>
      <c r="U202" s="91"/>
      <c r="V202" s="91"/>
      <c r="W202" s="91"/>
      <c r="X202" s="1031" t="s">
        <v>53</v>
      </c>
      <c r="Y202" s="1032"/>
      <c r="Z202" s="1032"/>
      <c r="AA202" s="1032"/>
      <c r="AB202" s="1032"/>
      <c r="AC202" s="1032"/>
      <c r="AD202" s="1032"/>
      <c r="AE202" s="1032"/>
      <c r="AF202" s="1032"/>
      <c r="AG202" s="1032"/>
      <c r="AH202" s="1032"/>
      <c r="AI202" s="1033"/>
      <c r="AJ202" s="344"/>
    </row>
    <row r="203" spans="1:36" s="337" customFormat="1" ht="18" customHeight="1">
      <c r="A203" s="394"/>
      <c r="B203" s="267" t="s">
        <v>32</v>
      </c>
      <c r="C203" s="91" t="s">
        <v>219</v>
      </c>
      <c r="D203" s="91"/>
      <c r="E203" s="92"/>
      <c r="F203" s="92"/>
      <c r="G203" s="92" t="s">
        <v>420</v>
      </c>
      <c r="H203" s="344"/>
      <c r="I203" s="344"/>
      <c r="J203" s="344"/>
      <c r="K203" s="344"/>
      <c r="L203" s="92"/>
      <c r="M203" s="347"/>
      <c r="N203" s="272"/>
      <c r="O203" s="92"/>
      <c r="P203" s="272"/>
      <c r="Q203" s="272" t="s">
        <v>32</v>
      </c>
      <c r="R203" s="92" t="s">
        <v>197</v>
      </c>
      <c r="S203" s="153"/>
      <c r="T203" s="91"/>
      <c r="U203" s="91"/>
      <c r="V203" s="91"/>
      <c r="W203" s="91"/>
      <c r="X203" s="343"/>
      <c r="Y203" s="344"/>
      <c r="Z203" s="344"/>
      <c r="AA203" s="344"/>
      <c r="AB203" s="344"/>
      <c r="AC203" s="344"/>
      <c r="AD203" s="344"/>
      <c r="AE203" s="344"/>
      <c r="AF203" s="344"/>
      <c r="AG203" s="344"/>
      <c r="AH203" s="344"/>
      <c r="AI203" s="422"/>
      <c r="AJ203" s="344"/>
    </row>
    <row r="204" spans="1:36" s="337" customFormat="1" ht="15" customHeight="1">
      <c r="A204" s="362"/>
      <c r="B204" s="91"/>
      <c r="C204" s="91"/>
      <c r="D204" s="210"/>
      <c r="E204" s="210"/>
      <c r="F204" s="210"/>
      <c r="G204" s="92"/>
      <c r="H204" s="344"/>
      <c r="I204" s="344"/>
      <c r="J204" s="344"/>
      <c r="K204" s="344"/>
      <c r="L204" s="210"/>
      <c r="M204" s="348"/>
      <c r="N204" s="91"/>
      <c r="O204" s="91"/>
      <c r="P204" s="91"/>
      <c r="Q204" s="91"/>
      <c r="R204" s="210"/>
      <c r="S204" s="75"/>
      <c r="T204" s="210"/>
      <c r="U204" s="210"/>
      <c r="V204" s="210"/>
      <c r="W204" s="210"/>
      <c r="X204" s="345"/>
      <c r="Y204" s="92"/>
      <c r="Z204" s="92"/>
      <c r="AA204" s="91"/>
      <c r="AB204" s="91"/>
      <c r="AC204" s="153"/>
      <c r="AD204" s="91"/>
      <c r="AE204" s="91"/>
      <c r="AF204" s="91"/>
      <c r="AG204" s="91"/>
      <c r="AH204" s="91"/>
      <c r="AI204" s="375"/>
      <c r="AJ204" s="344"/>
    </row>
    <row r="205" spans="1:36" s="337" customFormat="1" ht="16.5" customHeight="1">
      <c r="A205" s="396"/>
      <c r="B205" s="267" t="s">
        <v>33</v>
      </c>
      <c r="C205" s="91" t="s">
        <v>219</v>
      </c>
      <c r="D205" s="91"/>
      <c r="E205" s="75"/>
      <c r="F205" s="92"/>
      <c r="G205" s="92" t="s">
        <v>199</v>
      </c>
      <c r="H205" s="344"/>
      <c r="I205" s="344"/>
      <c r="J205" s="344"/>
      <c r="K205" s="344"/>
      <c r="L205" s="272"/>
      <c r="M205" s="346" t="s">
        <v>198</v>
      </c>
      <c r="N205" s="75"/>
      <c r="O205" s="75"/>
      <c r="P205" s="75"/>
      <c r="Q205" s="75"/>
      <c r="R205" s="273"/>
      <c r="S205" s="144"/>
      <c r="T205" s="273"/>
      <c r="U205" s="273"/>
      <c r="V205" s="91"/>
      <c r="W205" s="91"/>
      <c r="X205" s="1028"/>
      <c r="Y205" s="1029"/>
      <c r="Z205" s="1029"/>
      <c r="AA205" s="1029"/>
      <c r="AB205" s="1029"/>
      <c r="AC205" s="1029"/>
      <c r="AD205" s="1029"/>
      <c r="AE205" s="1029"/>
      <c r="AF205" s="1029"/>
      <c r="AG205" s="1029"/>
      <c r="AH205" s="1029"/>
      <c r="AI205" s="1030"/>
      <c r="AJ205" s="344"/>
    </row>
    <row r="206" spans="1:36" s="337" customFormat="1" ht="16.5" customHeight="1">
      <c r="A206" s="396"/>
      <c r="B206" s="267"/>
      <c r="C206" s="91"/>
      <c r="D206" s="91"/>
      <c r="E206" s="75"/>
      <c r="F206" s="92"/>
      <c r="G206" s="92"/>
      <c r="H206" s="344"/>
      <c r="I206" s="344"/>
      <c r="J206" s="344"/>
      <c r="K206" s="344"/>
      <c r="L206" s="272"/>
      <c r="M206" s="346"/>
      <c r="N206" s="75"/>
      <c r="O206" s="75"/>
      <c r="P206" s="75"/>
      <c r="Q206" s="75"/>
      <c r="R206" s="273"/>
      <c r="S206" s="144"/>
      <c r="T206" s="273"/>
      <c r="U206" s="273"/>
      <c r="V206" s="91"/>
      <c r="W206" s="91"/>
      <c r="X206" s="1028" t="str">
        <f>'Pemel Gdng'!AB67</f>
        <v>Drs. M. KRISTIJADI, M.Si</v>
      </c>
      <c r="Y206" s="1029"/>
      <c r="Z206" s="1029"/>
      <c r="AA206" s="1029"/>
      <c r="AB206" s="1029"/>
      <c r="AC206" s="1029"/>
      <c r="AD206" s="1029"/>
      <c r="AE206" s="1029"/>
      <c r="AF206" s="1029"/>
      <c r="AG206" s="1029"/>
      <c r="AH206" s="1029"/>
      <c r="AI206" s="1030"/>
      <c r="AJ206" s="344"/>
    </row>
    <row r="207" spans="1:35" s="344" customFormat="1" ht="15" customHeight="1">
      <c r="A207" s="396"/>
      <c r="B207" s="267"/>
      <c r="C207" s="91"/>
      <c r="D207" s="91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273"/>
      <c r="R207" s="273"/>
      <c r="S207" s="75"/>
      <c r="T207" s="273"/>
      <c r="U207" s="273"/>
      <c r="V207" s="91"/>
      <c r="W207" s="91"/>
      <c r="X207" s="1031" t="str">
        <f>Litrik!AB63</f>
        <v>NIP.  19681226 199403 1 005</v>
      </c>
      <c r="Y207" s="1032"/>
      <c r="Z207" s="1032"/>
      <c r="AA207" s="1032"/>
      <c r="AB207" s="1032"/>
      <c r="AC207" s="1032"/>
      <c r="AD207" s="1032"/>
      <c r="AE207" s="1032"/>
      <c r="AF207" s="1032"/>
      <c r="AG207" s="1032"/>
      <c r="AH207" s="1032"/>
      <c r="AI207" s="1033"/>
    </row>
    <row r="208" spans="1:35" s="344" customFormat="1" ht="3" customHeight="1" thickBot="1">
      <c r="A208" s="423"/>
      <c r="B208" s="424"/>
      <c r="C208" s="424"/>
      <c r="D208" s="424"/>
      <c r="E208" s="380"/>
      <c r="F208" s="380"/>
      <c r="G208" s="380"/>
      <c r="H208" s="380"/>
      <c r="I208" s="380"/>
      <c r="J208" s="380"/>
      <c r="K208" s="380"/>
      <c r="L208" s="380"/>
      <c r="M208" s="380"/>
      <c r="N208" s="380"/>
      <c r="O208" s="380"/>
      <c r="P208" s="380"/>
      <c r="Q208" s="380"/>
      <c r="R208" s="380"/>
      <c r="S208" s="382"/>
      <c r="T208" s="380"/>
      <c r="U208" s="380"/>
      <c r="V208" s="380"/>
      <c r="W208" s="380"/>
      <c r="X208" s="425"/>
      <c r="Y208" s="380"/>
      <c r="Z208" s="380"/>
      <c r="AA208" s="380"/>
      <c r="AB208" s="380"/>
      <c r="AC208" s="382"/>
      <c r="AD208" s="380"/>
      <c r="AE208" s="380"/>
      <c r="AF208" s="380"/>
      <c r="AG208" s="380"/>
      <c r="AH208" s="380"/>
      <c r="AI208" s="383"/>
    </row>
    <row r="209" spans="1:23" s="344" customFormat="1" ht="15" customHeight="1">
      <c r="A209" s="75"/>
      <c r="B209" s="75"/>
      <c r="C209" s="75"/>
      <c r="D209" s="75"/>
      <c r="E209" s="267"/>
      <c r="F209" s="91"/>
      <c r="G209" s="75"/>
      <c r="H209" s="75"/>
      <c r="I209" s="75"/>
      <c r="J209" s="272"/>
      <c r="K209" s="92"/>
      <c r="L209" s="75"/>
      <c r="M209" s="75"/>
      <c r="N209" s="75"/>
      <c r="O209" s="75"/>
      <c r="P209" s="75"/>
      <c r="Q209" s="273"/>
      <c r="R209" s="273"/>
      <c r="S209" s="75"/>
      <c r="T209" s="273"/>
      <c r="U209" s="273"/>
      <c r="V209" s="91"/>
      <c r="W209" s="91"/>
    </row>
    <row r="210" spans="1:35" s="191" customFormat="1" ht="15" customHeight="1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</row>
    <row r="211" spans="1:35" s="191" customFormat="1" ht="15" customHeight="1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</row>
  </sheetData>
  <sheetProtection/>
  <mergeCells count="1113">
    <mergeCell ref="J6:AI6"/>
    <mergeCell ref="AD16:AG16"/>
    <mergeCell ref="AH16:AI16"/>
    <mergeCell ref="J5:AI5"/>
    <mergeCell ref="A13:AI13"/>
    <mergeCell ref="A14:D15"/>
    <mergeCell ref="P15:AC15"/>
    <mergeCell ref="AD15:AG15"/>
    <mergeCell ref="AH15:AI15"/>
    <mergeCell ref="A1:W1"/>
    <mergeCell ref="X1:AD1"/>
    <mergeCell ref="AE1:AI2"/>
    <mergeCell ref="A2:W2"/>
    <mergeCell ref="A3:AI3"/>
    <mergeCell ref="A4:AI4"/>
    <mergeCell ref="AD18:AG18"/>
    <mergeCell ref="AH18:AI18"/>
    <mergeCell ref="AD19:AG19"/>
    <mergeCell ref="AH19:AI19"/>
    <mergeCell ref="E14:AC14"/>
    <mergeCell ref="AD14:AI14"/>
    <mergeCell ref="E15:O15"/>
    <mergeCell ref="AD26:AG26"/>
    <mergeCell ref="AH26:AI26"/>
    <mergeCell ref="AD27:AG27"/>
    <mergeCell ref="AH27:AI27"/>
    <mergeCell ref="A30:AI30"/>
    <mergeCell ref="A31:AI31"/>
    <mergeCell ref="A32:F33"/>
    <mergeCell ref="G32:M33"/>
    <mergeCell ref="N32:T32"/>
    <mergeCell ref="U32:W34"/>
    <mergeCell ref="X32:AD32"/>
    <mergeCell ref="AE32:AG34"/>
    <mergeCell ref="AH32:AI32"/>
    <mergeCell ref="N33:T33"/>
    <mergeCell ref="X33:AD33"/>
    <mergeCell ref="AH33:AI33"/>
    <mergeCell ref="N34:O34"/>
    <mergeCell ref="P34:Q34"/>
    <mergeCell ref="R34:T34"/>
    <mergeCell ref="X34:Y34"/>
    <mergeCell ref="Z34:AA34"/>
    <mergeCell ref="AB34:AD34"/>
    <mergeCell ref="A35:F35"/>
    <mergeCell ref="G35:M35"/>
    <mergeCell ref="N35:O35"/>
    <mergeCell ref="P35:Q35"/>
    <mergeCell ref="R35:T35"/>
    <mergeCell ref="U35:W35"/>
    <mergeCell ref="X35:Y35"/>
    <mergeCell ref="Z35:AA35"/>
    <mergeCell ref="AB35:AD35"/>
    <mergeCell ref="AE35:AG35"/>
    <mergeCell ref="N36:O36"/>
    <mergeCell ref="P36:Q36"/>
    <mergeCell ref="R36:T36"/>
    <mergeCell ref="U36:W36"/>
    <mergeCell ref="X36:Y36"/>
    <mergeCell ref="Z36:AA36"/>
    <mergeCell ref="AB36:AD36"/>
    <mergeCell ref="AE36:AG36"/>
    <mergeCell ref="U37:W37"/>
    <mergeCell ref="AE37:AG37"/>
    <mergeCell ref="N38:O38"/>
    <mergeCell ref="P38:Q38"/>
    <mergeCell ref="R38:T38"/>
    <mergeCell ref="U38:W38"/>
    <mergeCell ref="X38:Y38"/>
    <mergeCell ref="Z38:AA38"/>
    <mergeCell ref="AB38:AD38"/>
    <mergeCell ref="AE38:AG38"/>
    <mergeCell ref="N42:O42"/>
    <mergeCell ref="P42:Q42"/>
    <mergeCell ref="R42:T42"/>
    <mergeCell ref="U42:W42"/>
    <mergeCell ref="X42:Y42"/>
    <mergeCell ref="Z42:AA42"/>
    <mergeCell ref="AB42:AD42"/>
    <mergeCell ref="AE42:AG42"/>
    <mergeCell ref="AB44:AD44"/>
    <mergeCell ref="AE44:AG44"/>
    <mergeCell ref="N43:O43"/>
    <mergeCell ref="P43:Q43"/>
    <mergeCell ref="R43:T43"/>
    <mergeCell ref="U43:W43"/>
    <mergeCell ref="X43:Y43"/>
    <mergeCell ref="Z43:AA43"/>
    <mergeCell ref="N44:O44"/>
    <mergeCell ref="P44:Q44"/>
    <mergeCell ref="R44:T44"/>
    <mergeCell ref="U44:W44"/>
    <mergeCell ref="X44:Y44"/>
    <mergeCell ref="Z44:AA44"/>
    <mergeCell ref="AB71:AD71"/>
    <mergeCell ref="AE71:AG71"/>
    <mergeCell ref="AB69:AD69"/>
    <mergeCell ref="AE69:AG69"/>
    <mergeCell ref="AB70:AD70"/>
    <mergeCell ref="AE70:AG70"/>
    <mergeCell ref="N45:O45"/>
    <mergeCell ref="P45:Q45"/>
    <mergeCell ref="R45:T45"/>
    <mergeCell ref="U45:W45"/>
    <mergeCell ref="X45:Y45"/>
    <mergeCell ref="Z45:AA45"/>
    <mergeCell ref="N71:O71"/>
    <mergeCell ref="P71:Q71"/>
    <mergeCell ref="R71:T71"/>
    <mergeCell ref="U71:W71"/>
    <mergeCell ref="X71:Y71"/>
    <mergeCell ref="Z71:AA71"/>
    <mergeCell ref="N70:O70"/>
    <mergeCell ref="P70:Q70"/>
    <mergeCell ref="R70:T70"/>
    <mergeCell ref="U70:W70"/>
    <mergeCell ref="X70:Y70"/>
    <mergeCell ref="Z70:AA70"/>
    <mergeCell ref="N69:O69"/>
    <mergeCell ref="P69:Q69"/>
    <mergeCell ref="R69:T69"/>
    <mergeCell ref="U69:W69"/>
    <mergeCell ref="X69:Y69"/>
    <mergeCell ref="Z69:AA69"/>
    <mergeCell ref="AB67:AD67"/>
    <mergeCell ref="AE67:AG67"/>
    <mergeCell ref="N68:O68"/>
    <mergeCell ref="P68:Q68"/>
    <mergeCell ref="R68:T68"/>
    <mergeCell ref="U68:W68"/>
    <mergeCell ref="X68:Y68"/>
    <mergeCell ref="Z68:AA68"/>
    <mergeCell ref="AB68:AD68"/>
    <mergeCell ref="AE68:AG68"/>
    <mergeCell ref="N67:O67"/>
    <mergeCell ref="P67:Q67"/>
    <mergeCell ref="R67:T67"/>
    <mergeCell ref="U67:W67"/>
    <mergeCell ref="X67:Y67"/>
    <mergeCell ref="Z67:AA67"/>
    <mergeCell ref="U66:W66"/>
    <mergeCell ref="X66:Y66"/>
    <mergeCell ref="Z66:AA66"/>
    <mergeCell ref="A40:AI40"/>
    <mergeCell ref="AB66:AD66"/>
    <mergeCell ref="AE66:AG66"/>
    <mergeCell ref="AB45:AD45"/>
    <mergeCell ref="AE45:AG45"/>
    <mergeCell ref="AB43:AD43"/>
    <mergeCell ref="AE43:AG43"/>
    <mergeCell ref="N47:O47"/>
    <mergeCell ref="P47:Q47"/>
    <mergeCell ref="R47:T47"/>
    <mergeCell ref="U47:W47"/>
    <mergeCell ref="X47:Y47"/>
    <mergeCell ref="Z47:AA47"/>
    <mergeCell ref="AB47:AD47"/>
    <mergeCell ref="AE47:AG47"/>
    <mergeCell ref="N48:O48"/>
    <mergeCell ref="P48:Q48"/>
    <mergeCell ref="R48:T48"/>
    <mergeCell ref="U48:W48"/>
    <mergeCell ref="X48:Y48"/>
    <mergeCell ref="Z48:AA48"/>
    <mergeCell ref="AB48:AD48"/>
    <mergeCell ref="AE48:AG48"/>
    <mergeCell ref="U49:W49"/>
    <mergeCell ref="AE49:AG49"/>
    <mergeCell ref="N50:O50"/>
    <mergeCell ref="P50:Q50"/>
    <mergeCell ref="R50:T50"/>
    <mergeCell ref="U50:W50"/>
    <mergeCell ref="X50:Y50"/>
    <mergeCell ref="Z50:AA50"/>
    <mergeCell ref="AB50:AD50"/>
    <mergeCell ref="AE50:AG50"/>
    <mergeCell ref="N51:O51"/>
    <mergeCell ref="P51:Q51"/>
    <mergeCell ref="R51:T51"/>
    <mergeCell ref="U51:W51"/>
    <mergeCell ref="X51:Y51"/>
    <mergeCell ref="Z51:AA51"/>
    <mergeCell ref="AB51:AD51"/>
    <mergeCell ref="AE51:AG51"/>
    <mergeCell ref="N52:O52"/>
    <mergeCell ref="P52:Q52"/>
    <mergeCell ref="R52:T52"/>
    <mergeCell ref="U52:W52"/>
    <mergeCell ref="X52:Y52"/>
    <mergeCell ref="Z52:AA52"/>
    <mergeCell ref="AB52:AD52"/>
    <mergeCell ref="AE52:AG52"/>
    <mergeCell ref="N53:O53"/>
    <mergeCell ref="P53:Q53"/>
    <mergeCell ref="R53:T53"/>
    <mergeCell ref="U53:W53"/>
    <mergeCell ref="X53:Y53"/>
    <mergeCell ref="Z53:AA53"/>
    <mergeCell ref="AB53:AD53"/>
    <mergeCell ref="AE53:AG53"/>
    <mergeCell ref="N54:O54"/>
    <mergeCell ref="P54:Q54"/>
    <mergeCell ref="R54:T54"/>
    <mergeCell ref="U54:W54"/>
    <mergeCell ref="X54:Y54"/>
    <mergeCell ref="Z54:AA54"/>
    <mergeCell ref="AB54:AD54"/>
    <mergeCell ref="AE54:AG54"/>
    <mergeCell ref="N55:O55"/>
    <mergeCell ref="P55:Q55"/>
    <mergeCell ref="R55:T55"/>
    <mergeCell ref="U55:W55"/>
    <mergeCell ref="X55:Y55"/>
    <mergeCell ref="Z55:AA55"/>
    <mergeCell ref="AB55:AD55"/>
    <mergeCell ref="AE55:AG55"/>
    <mergeCell ref="N56:O56"/>
    <mergeCell ref="P56:Q56"/>
    <mergeCell ref="R56:T56"/>
    <mergeCell ref="U56:W56"/>
    <mergeCell ref="X56:Y56"/>
    <mergeCell ref="Z56:AA56"/>
    <mergeCell ref="AB56:AD56"/>
    <mergeCell ref="AE56:AG56"/>
    <mergeCell ref="N57:O57"/>
    <mergeCell ref="P57:Q57"/>
    <mergeCell ref="R57:T57"/>
    <mergeCell ref="U57:W57"/>
    <mergeCell ref="X57:Y57"/>
    <mergeCell ref="Z57:AA57"/>
    <mergeCell ref="AB57:AD57"/>
    <mergeCell ref="AE57:AG57"/>
    <mergeCell ref="N58:O58"/>
    <mergeCell ref="P58:Q58"/>
    <mergeCell ref="R58:T58"/>
    <mergeCell ref="U58:W58"/>
    <mergeCell ref="X58:Y58"/>
    <mergeCell ref="Z58:AA58"/>
    <mergeCell ref="AB58:AD58"/>
    <mergeCell ref="AE58:AG58"/>
    <mergeCell ref="N59:O59"/>
    <mergeCell ref="P59:Q59"/>
    <mergeCell ref="R59:T59"/>
    <mergeCell ref="U59:W59"/>
    <mergeCell ref="X59:Y59"/>
    <mergeCell ref="Z59:AA59"/>
    <mergeCell ref="AB59:AD59"/>
    <mergeCell ref="AE59:AG59"/>
    <mergeCell ref="N60:O60"/>
    <mergeCell ref="P60:Q60"/>
    <mergeCell ref="R60:T60"/>
    <mergeCell ref="U60:W60"/>
    <mergeCell ref="X60:Y60"/>
    <mergeCell ref="Z60:AA60"/>
    <mergeCell ref="AB60:AD60"/>
    <mergeCell ref="AE60:AG60"/>
    <mergeCell ref="N61:O61"/>
    <mergeCell ref="P61:Q61"/>
    <mergeCell ref="R61:T61"/>
    <mergeCell ref="U61:W61"/>
    <mergeCell ref="X61:Y61"/>
    <mergeCell ref="Z61:AA61"/>
    <mergeCell ref="AB61:AD61"/>
    <mergeCell ref="AE61:AG61"/>
    <mergeCell ref="N62:O62"/>
    <mergeCell ref="P62:Q62"/>
    <mergeCell ref="R62:T62"/>
    <mergeCell ref="U62:W62"/>
    <mergeCell ref="X62:Y62"/>
    <mergeCell ref="Z62:AA62"/>
    <mergeCell ref="AB62:AD62"/>
    <mergeCell ref="AE62:AG62"/>
    <mergeCell ref="N63:O63"/>
    <mergeCell ref="P63:Q63"/>
    <mergeCell ref="R63:T63"/>
    <mergeCell ref="U63:W63"/>
    <mergeCell ref="X63:Y63"/>
    <mergeCell ref="Z63:AA63"/>
    <mergeCell ref="AB63:AD63"/>
    <mergeCell ref="AE63:AG63"/>
    <mergeCell ref="N64:O64"/>
    <mergeCell ref="P64:Q64"/>
    <mergeCell ref="R64:T64"/>
    <mergeCell ref="U64:W64"/>
    <mergeCell ref="X64:Y64"/>
    <mergeCell ref="Z64:AA64"/>
    <mergeCell ref="AB64:AD64"/>
    <mergeCell ref="AE64:AG64"/>
    <mergeCell ref="AE74:AG74"/>
    <mergeCell ref="N65:O65"/>
    <mergeCell ref="P65:Q65"/>
    <mergeCell ref="R65:T65"/>
    <mergeCell ref="U65:W65"/>
    <mergeCell ref="X65:Y65"/>
    <mergeCell ref="Z65:AA65"/>
    <mergeCell ref="N66:O66"/>
    <mergeCell ref="P66:Q66"/>
    <mergeCell ref="R66:T66"/>
    <mergeCell ref="Z75:AA75"/>
    <mergeCell ref="AB65:AD65"/>
    <mergeCell ref="AE65:AG65"/>
    <mergeCell ref="N74:O74"/>
    <mergeCell ref="P74:Q74"/>
    <mergeCell ref="R74:T74"/>
    <mergeCell ref="U74:W74"/>
    <mergeCell ref="X74:Y74"/>
    <mergeCell ref="Z74:AA74"/>
    <mergeCell ref="AB74:AD74"/>
    <mergeCell ref="AE75:AG75"/>
    <mergeCell ref="N87:O87"/>
    <mergeCell ref="P87:Q87"/>
    <mergeCell ref="R87:T87"/>
    <mergeCell ref="U87:W87"/>
    <mergeCell ref="X87:Y87"/>
    <mergeCell ref="Z87:AA87"/>
    <mergeCell ref="AB87:AD87"/>
    <mergeCell ref="AE87:AG87"/>
    <mergeCell ref="N75:O75"/>
    <mergeCell ref="P77:Q77"/>
    <mergeCell ref="R77:T77"/>
    <mergeCell ref="U77:W77"/>
    <mergeCell ref="X77:Y77"/>
    <mergeCell ref="Z77:AA77"/>
    <mergeCell ref="AB75:AD75"/>
    <mergeCell ref="P75:Q75"/>
    <mergeCell ref="R75:T75"/>
    <mergeCell ref="U75:W75"/>
    <mergeCell ref="X75:Y75"/>
    <mergeCell ref="AE77:AG77"/>
    <mergeCell ref="N78:O78"/>
    <mergeCell ref="P78:Q78"/>
    <mergeCell ref="R78:T78"/>
    <mergeCell ref="U78:W78"/>
    <mergeCell ref="X78:Y78"/>
    <mergeCell ref="Z78:AA78"/>
    <mergeCell ref="AB78:AD78"/>
    <mergeCell ref="AE78:AG78"/>
    <mergeCell ref="N77:O77"/>
    <mergeCell ref="N81:O81"/>
    <mergeCell ref="P81:Q81"/>
    <mergeCell ref="R81:T81"/>
    <mergeCell ref="U81:W81"/>
    <mergeCell ref="X81:Y81"/>
    <mergeCell ref="Z81:AA81"/>
    <mergeCell ref="AB81:AD81"/>
    <mergeCell ref="AE81:AG81"/>
    <mergeCell ref="N82:O82"/>
    <mergeCell ref="P82:Q82"/>
    <mergeCell ref="R82:T82"/>
    <mergeCell ref="U82:W82"/>
    <mergeCell ref="X82:Y82"/>
    <mergeCell ref="Z82:AA82"/>
    <mergeCell ref="AB82:AD82"/>
    <mergeCell ref="AE82:AG82"/>
    <mergeCell ref="U83:W83"/>
    <mergeCell ref="AE83:AG83"/>
    <mergeCell ref="N84:O84"/>
    <mergeCell ref="P84:Q84"/>
    <mergeCell ref="R84:T84"/>
    <mergeCell ref="U84:W84"/>
    <mergeCell ref="X84:Y84"/>
    <mergeCell ref="Z84:AA84"/>
    <mergeCell ref="AB84:AD84"/>
    <mergeCell ref="AE84:AG84"/>
    <mergeCell ref="N85:O85"/>
    <mergeCell ref="P85:Q85"/>
    <mergeCell ref="R85:T85"/>
    <mergeCell ref="U85:W85"/>
    <mergeCell ref="X85:Y85"/>
    <mergeCell ref="Z85:AA85"/>
    <mergeCell ref="AB85:AD85"/>
    <mergeCell ref="AE85:AG85"/>
    <mergeCell ref="N90:O90"/>
    <mergeCell ref="P90:Q90"/>
    <mergeCell ref="R90:T90"/>
    <mergeCell ref="U90:W90"/>
    <mergeCell ref="X90:Y90"/>
    <mergeCell ref="Z90:AA90"/>
    <mergeCell ref="AB90:AD90"/>
    <mergeCell ref="AE90:AG90"/>
    <mergeCell ref="AB92:AD92"/>
    <mergeCell ref="AE92:AG92"/>
    <mergeCell ref="N91:O91"/>
    <mergeCell ref="P91:Q91"/>
    <mergeCell ref="R91:T91"/>
    <mergeCell ref="U91:W91"/>
    <mergeCell ref="X91:Y91"/>
    <mergeCell ref="Z91:AA91"/>
    <mergeCell ref="AB93:AD93"/>
    <mergeCell ref="AE93:AG93"/>
    <mergeCell ref="AB91:AD91"/>
    <mergeCell ref="AE91:AG91"/>
    <mergeCell ref="N92:O92"/>
    <mergeCell ref="P92:Q92"/>
    <mergeCell ref="R92:T92"/>
    <mergeCell ref="U92:W92"/>
    <mergeCell ref="X92:Y92"/>
    <mergeCell ref="Z92:AA92"/>
    <mergeCell ref="N93:O93"/>
    <mergeCell ref="P93:Q93"/>
    <mergeCell ref="R93:T93"/>
    <mergeCell ref="U93:W93"/>
    <mergeCell ref="X93:Y93"/>
    <mergeCell ref="Z93:AA93"/>
    <mergeCell ref="Z97:AA97"/>
    <mergeCell ref="AB97:AD97"/>
    <mergeCell ref="AE97:AG97"/>
    <mergeCell ref="N94:O94"/>
    <mergeCell ref="P94:Q94"/>
    <mergeCell ref="R94:T94"/>
    <mergeCell ref="U94:W94"/>
    <mergeCell ref="X94:Y94"/>
    <mergeCell ref="Z94:AA94"/>
    <mergeCell ref="U98:W98"/>
    <mergeCell ref="X98:Y98"/>
    <mergeCell ref="Z98:AA98"/>
    <mergeCell ref="AB94:AD94"/>
    <mergeCell ref="AE94:AG94"/>
    <mergeCell ref="N97:O97"/>
    <mergeCell ref="P97:Q97"/>
    <mergeCell ref="R97:T97"/>
    <mergeCell ref="U97:W97"/>
    <mergeCell ref="X97:Y97"/>
    <mergeCell ref="AB98:AD98"/>
    <mergeCell ref="AE98:AG98"/>
    <mergeCell ref="N107:O107"/>
    <mergeCell ref="P107:Q107"/>
    <mergeCell ref="R107:T107"/>
    <mergeCell ref="U107:W107"/>
    <mergeCell ref="X107:Y107"/>
    <mergeCell ref="N98:O98"/>
    <mergeCell ref="P98:Q98"/>
    <mergeCell ref="R98:T98"/>
    <mergeCell ref="N101:O101"/>
    <mergeCell ref="P101:Q101"/>
    <mergeCell ref="R101:T101"/>
    <mergeCell ref="U101:W101"/>
    <mergeCell ref="X101:Y101"/>
    <mergeCell ref="Z101:AA101"/>
    <mergeCell ref="AB101:AD101"/>
    <mergeCell ref="AE101:AG101"/>
    <mergeCell ref="N102:O102"/>
    <mergeCell ref="P102:Q102"/>
    <mergeCell ref="R102:T102"/>
    <mergeCell ref="U102:W102"/>
    <mergeCell ref="X102:Y102"/>
    <mergeCell ref="Z102:AA102"/>
    <mergeCell ref="AB102:AD102"/>
    <mergeCell ref="AE102:AG102"/>
    <mergeCell ref="AB104:AD104"/>
    <mergeCell ref="AE104:AG104"/>
    <mergeCell ref="N103:O103"/>
    <mergeCell ref="P103:Q103"/>
    <mergeCell ref="R103:T103"/>
    <mergeCell ref="U103:W103"/>
    <mergeCell ref="X103:Y103"/>
    <mergeCell ref="Z103:AA103"/>
    <mergeCell ref="U114:W114"/>
    <mergeCell ref="X114:Y114"/>
    <mergeCell ref="AB103:AD103"/>
    <mergeCell ref="AE103:AG103"/>
    <mergeCell ref="N104:O104"/>
    <mergeCell ref="P104:Q104"/>
    <mergeCell ref="R104:T104"/>
    <mergeCell ref="U104:W104"/>
    <mergeCell ref="X104:Y104"/>
    <mergeCell ref="Z104:AA104"/>
    <mergeCell ref="AB119:AD119"/>
    <mergeCell ref="AE119:AG119"/>
    <mergeCell ref="N108:O108"/>
    <mergeCell ref="P108:Q108"/>
    <mergeCell ref="R108:T108"/>
    <mergeCell ref="U108:W108"/>
    <mergeCell ref="X108:Y108"/>
    <mergeCell ref="N114:O114"/>
    <mergeCell ref="P114:Q114"/>
    <mergeCell ref="R114:T114"/>
    <mergeCell ref="N119:O119"/>
    <mergeCell ref="P119:Q119"/>
    <mergeCell ref="R119:T119"/>
    <mergeCell ref="U119:W119"/>
    <mergeCell ref="X119:Y119"/>
    <mergeCell ref="Z119:AA119"/>
    <mergeCell ref="N120:O120"/>
    <mergeCell ref="P120:Q120"/>
    <mergeCell ref="R120:T120"/>
    <mergeCell ref="U120:W120"/>
    <mergeCell ref="X120:Y120"/>
    <mergeCell ref="Z120:AA120"/>
    <mergeCell ref="AB120:AD120"/>
    <mergeCell ref="AE120:AG120"/>
    <mergeCell ref="N121:O121"/>
    <mergeCell ref="P121:Q121"/>
    <mergeCell ref="R121:T121"/>
    <mergeCell ref="U121:W121"/>
    <mergeCell ref="X121:Y121"/>
    <mergeCell ref="Z121:AA121"/>
    <mergeCell ref="AB121:AD121"/>
    <mergeCell ref="AE121:AG121"/>
    <mergeCell ref="AB146:AD146"/>
    <mergeCell ref="AE146:AG146"/>
    <mergeCell ref="N153:O153"/>
    <mergeCell ref="P153:Q153"/>
    <mergeCell ref="R153:T153"/>
    <mergeCell ref="X153:Y153"/>
    <mergeCell ref="Z153:AA153"/>
    <mergeCell ref="AB153:AD153"/>
    <mergeCell ref="N146:O146"/>
    <mergeCell ref="P146:Q146"/>
    <mergeCell ref="R146:T146"/>
    <mergeCell ref="U146:W146"/>
    <mergeCell ref="X146:Y146"/>
    <mergeCell ref="Z146:AA146"/>
    <mergeCell ref="N122:O122"/>
    <mergeCell ref="P122:Q122"/>
    <mergeCell ref="R122:T122"/>
    <mergeCell ref="U122:W122"/>
    <mergeCell ref="X122:Y122"/>
    <mergeCell ref="Z122:AA122"/>
    <mergeCell ref="AB122:AD122"/>
    <mergeCell ref="AE122:AG122"/>
    <mergeCell ref="N149:O149"/>
    <mergeCell ref="P149:Q149"/>
    <mergeCell ref="R149:T149"/>
    <mergeCell ref="U149:W149"/>
    <mergeCell ref="X149:Y149"/>
    <mergeCell ref="Z149:AA149"/>
    <mergeCell ref="AB149:AD149"/>
    <mergeCell ref="AE149:AG149"/>
    <mergeCell ref="N150:O150"/>
    <mergeCell ref="P150:Q150"/>
    <mergeCell ref="R150:T150"/>
    <mergeCell ref="U150:W150"/>
    <mergeCell ref="X150:Y150"/>
    <mergeCell ref="Z150:AA150"/>
    <mergeCell ref="AB150:AD150"/>
    <mergeCell ref="AE150:AG150"/>
    <mergeCell ref="N151:O151"/>
    <mergeCell ref="P151:Q151"/>
    <mergeCell ref="R151:T151"/>
    <mergeCell ref="U151:W151"/>
    <mergeCell ref="X151:Y151"/>
    <mergeCell ref="Z151:AA151"/>
    <mergeCell ref="AB151:AD151"/>
    <mergeCell ref="AE151:AG151"/>
    <mergeCell ref="N152:O152"/>
    <mergeCell ref="P152:Q152"/>
    <mergeCell ref="R152:T152"/>
    <mergeCell ref="U152:W152"/>
    <mergeCell ref="X152:Y152"/>
    <mergeCell ref="Z152:AA152"/>
    <mergeCell ref="AB152:AD152"/>
    <mergeCell ref="AE152:AG152"/>
    <mergeCell ref="U153:W153"/>
    <mergeCell ref="AE153:AG153"/>
    <mergeCell ref="N154:O154"/>
    <mergeCell ref="P154:Q154"/>
    <mergeCell ref="R154:T154"/>
    <mergeCell ref="U154:W154"/>
    <mergeCell ref="X154:Y154"/>
    <mergeCell ref="Z154:AA154"/>
    <mergeCell ref="AB154:AD154"/>
    <mergeCell ref="AE154:AG154"/>
    <mergeCell ref="N155:O155"/>
    <mergeCell ref="P155:Q155"/>
    <mergeCell ref="R155:T155"/>
    <mergeCell ref="U155:W155"/>
    <mergeCell ref="X155:Y155"/>
    <mergeCell ref="Z155:AA155"/>
    <mergeCell ref="AB155:AD155"/>
    <mergeCell ref="AE155:AG155"/>
    <mergeCell ref="N156:O156"/>
    <mergeCell ref="P156:Q156"/>
    <mergeCell ref="R156:T156"/>
    <mergeCell ref="U156:W156"/>
    <mergeCell ref="X156:Y156"/>
    <mergeCell ref="Z156:AA156"/>
    <mergeCell ref="AB156:AD156"/>
    <mergeCell ref="AE156:AG156"/>
    <mergeCell ref="N157:O157"/>
    <mergeCell ref="P157:Q157"/>
    <mergeCell ref="R157:T157"/>
    <mergeCell ref="U157:W157"/>
    <mergeCell ref="X157:Y157"/>
    <mergeCell ref="Z157:AA157"/>
    <mergeCell ref="AB157:AD157"/>
    <mergeCell ref="AE157:AG157"/>
    <mergeCell ref="N158:O158"/>
    <mergeCell ref="P158:Q158"/>
    <mergeCell ref="R158:T158"/>
    <mergeCell ref="U158:W158"/>
    <mergeCell ref="X158:Y158"/>
    <mergeCell ref="Z158:AA158"/>
    <mergeCell ref="AB158:AD158"/>
    <mergeCell ref="AE158:AG158"/>
    <mergeCell ref="N159:O159"/>
    <mergeCell ref="P159:Q159"/>
    <mergeCell ref="R159:T159"/>
    <mergeCell ref="U159:W159"/>
    <mergeCell ref="X159:Y159"/>
    <mergeCell ref="Z159:AA159"/>
    <mergeCell ref="AB159:AD159"/>
    <mergeCell ref="AE159:AG159"/>
    <mergeCell ref="N160:O160"/>
    <mergeCell ref="P160:Q160"/>
    <mergeCell ref="R160:T160"/>
    <mergeCell ref="U160:W160"/>
    <mergeCell ref="X160:Y160"/>
    <mergeCell ref="Z160:AA160"/>
    <mergeCell ref="N161:O161"/>
    <mergeCell ref="P161:Q161"/>
    <mergeCell ref="R161:T161"/>
    <mergeCell ref="U161:W161"/>
    <mergeCell ref="X161:Y161"/>
    <mergeCell ref="Z161:AA161"/>
    <mergeCell ref="R163:T163"/>
    <mergeCell ref="U163:W163"/>
    <mergeCell ref="X163:Y163"/>
    <mergeCell ref="Z163:AA163"/>
    <mergeCell ref="AB160:AD160"/>
    <mergeCell ref="AE160:AG160"/>
    <mergeCell ref="AB161:AD161"/>
    <mergeCell ref="AE161:AG161"/>
    <mergeCell ref="P167:Q167"/>
    <mergeCell ref="R167:T167"/>
    <mergeCell ref="U167:W167"/>
    <mergeCell ref="X167:Y167"/>
    <mergeCell ref="Z167:AA167"/>
    <mergeCell ref="AB167:AD167"/>
    <mergeCell ref="AE167:AG167"/>
    <mergeCell ref="N168:O168"/>
    <mergeCell ref="P168:Q168"/>
    <mergeCell ref="R168:T168"/>
    <mergeCell ref="U168:W168"/>
    <mergeCell ref="X168:Y168"/>
    <mergeCell ref="Z168:AA168"/>
    <mergeCell ref="AB168:AD168"/>
    <mergeCell ref="AE168:AG168"/>
    <mergeCell ref="N167:O167"/>
    <mergeCell ref="N169:O169"/>
    <mergeCell ref="P169:Q169"/>
    <mergeCell ref="R169:T169"/>
    <mergeCell ref="U169:W169"/>
    <mergeCell ref="X169:Y169"/>
    <mergeCell ref="Z169:AA169"/>
    <mergeCell ref="AB169:AD169"/>
    <mergeCell ref="AE169:AG169"/>
    <mergeCell ref="N170:O170"/>
    <mergeCell ref="P170:Q170"/>
    <mergeCell ref="R170:T170"/>
    <mergeCell ref="U170:W170"/>
    <mergeCell ref="X170:Y170"/>
    <mergeCell ref="Z170:AA170"/>
    <mergeCell ref="AB170:AD170"/>
    <mergeCell ref="AE170:AG170"/>
    <mergeCell ref="N171:O171"/>
    <mergeCell ref="P171:Q171"/>
    <mergeCell ref="R171:T171"/>
    <mergeCell ref="U171:W171"/>
    <mergeCell ref="X171:Y171"/>
    <mergeCell ref="Z171:AA171"/>
    <mergeCell ref="AB171:AD171"/>
    <mergeCell ref="AE171:AG171"/>
    <mergeCell ref="N172:O172"/>
    <mergeCell ref="P172:Q172"/>
    <mergeCell ref="R172:T172"/>
    <mergeCell ref="U172:W172"/>
    <mergeCell ref="X172:Y172"/>
    <mergeCell ref="Z172:AA172"/>
    <mergeCell ref="AB172:AD172"/>
    <mergeCell ref="AE172:AG172"/>
    <mergeCell ref="AB174:AD174"/>
    <mergeCell ref="AE174:AG174"/>
    <mergeCell ref="N173:O173"/>
    <mergeCell ref="P173:Q173"/>
    <mergeCell ref="R173:T173"/>
    <mergeCell ref="U173:W173"/>
    <mergeCell ref="X173:Y173"/>
    <mergeCell ref="Z173:AA173"/>
    <mergeCell ref="N186:O186"/>
    <mergeCell ref="P186:Q186"/>
    <mergeCell ref="R186:T186"/>
    <mergeCell ref="U186:W186"/>
    <mergeCell ref="X186:Y186"/>
    <mergeCell ref="Z186:AA186"/>
    <mergeCell ref="N187:O187"/>
    <mergeCell ref="P187:Q187"/>
    <mergeCell ref="R187:T187"/>
    <mergeCell ref="U187:W187"/>
    <mergeCell ref="X187:Y187"/>
    <mergeCell ref="Z187:AA187"/>
    <mergeCell ref="AB186:AD186"/>
    <mergeCell ref="AE186:AG186"/>
    <mergeCell ref="AB187:AD187"/>
    <mergeCell ref="AE187:AG187"/>
    <mergeCell ref="AB188:AD188"/>
    <mergeCell ref="AE188:AG188"/>
    <mergeCell ref="AB189:AD189"/>
    <mergeCell ref="AE189:AG189"/>
    <mergeCell ref="R188:T188"/>
    <mergeCell ref="U188:W188"/>
    <mergeCell ref="X188:Y188"/>
    <mergeCell ref="Z188:AA188"/>
    <mergeCell ref="X189:AA189"/>
    <mergeCell ref="N188:O188"/>
    <mergeCell ref="P188:Q188"/>
    <mergeCell ref="N190:O190"/>
    <mergeCell ref="P190:Q190"/>
    <mergeCell ref="R190:T190"/>
    <mergeCell ref="U190:W190"/>
    <mergeCell ref="N189:O189"/>
    <mergeCell ref="P189:Q189"/>
    <mergeCell ref="R189:T189"/>
    <mergeCell ref="U189:W189"/>
    <mergeCell ref="A191:T191"/>
    <mergeCell ref="U191:W191"/>
    <mergeCell ref="X191:AD191"/>
    <mergeCell ref="AE191:AG191"/>
    <mergeCell ref="X192:AI193"/>
    <mergeCell ref="F193:I193"/>
    <mergeCell ref="F194:I194"/>
    <mergeCell ref="F195:I195"/>
    <mergeCell ref="X195:AI195"/>
    <mergeCell ref="F196:I196"/>
    <mergeCell ref="X196:AI196"/>
    <mergeCell ref="F197:I197"/>
    <mergeCell ref="X197:AI197"/>
    <mergeCell ref="X198:AI198"/>
    <mergeCell ref="A199:W199"/>
    <mergeCell ref="X199:AI200"/>
    <mergeCell ref="X201:AI201"/>
    <mergeCell ref="X202:AI202"/>
    <mergeCell ref="X205:AI205"/>
    <mergeCell ref="X206:AI206"/>
    <mergeCell ref="X207:AI207"/>
    <mergeCell ref="AD20:AG20"/>
    <mergeCell ref="AD21:AG21"/>
    <mergeCell ref="AD22:AG22"/>
    <mergeCell ref="AD23:AG23"/>
    <mergeCell ref="AD24:AG24"/>
    <mergeCell ref="AD25:AG25"/>
    <mergeCell ref="AH20:AI20"/>
    <mergeCell ref="AH21:AI21"/>
    <mergeCell ref="AH22:AI22"/>
    <mergeCell ref="AH23:AI23"/>
    <mergeCell ref="AH24:AI24"/>
    <mergeCell ref="AH25:AI25"/>
    <mergeCell ref="N72:O72"/>
    <mergeCell ref="P72:Q72"/>
    <mergeCell ref="R72:T72"/>
    <mergeCell ref="U72:W72"/>
    <mergeCell ref="X72:Y72"/>
    <mergeCell ref="Z72:AA72"/>
    <mergeCell ref="AB72:AD72"/>
    <mergeCell ref="AE72:AG72"/>
    <mergeCell ref="N73:O73"/>
    <mergeCell ref="P73:Q73"/>
    <mergeCell ref="R73:T73"/>
    <mergeCell ref="U73:W73"/>
    <mergeCell ref="X73:Y73"/>
    <mergeCell ref="Z73:AA73"/>
    <mergeCell ref="AB73:AD73"/>
    <mergeCell ref="AE73:AG73"/>
    <mergeCell ref="A76:AI76"/>
    <mergeCell ref="N79:O79"/>
    <mergeCell ref="P79:Q79"/>
    <mergeCell ref="R79:T79"/>
    <mergeCell ref="U79:W79"/>
    <mergeCell ref="X79:Y79"/>
    <mergeCell ref="Z79:AA79"/>
    <mergeCell ref="AB79:AD79"/>
    <mergeCell ref="AE79:AG79"/>
    <mergeCell ref="AB77:AD77"/>
    <mergeCell ref="N80:O80"/>
    <mergeCell ref="P80:Q80"/>
    <mergeCell ref="R80:T80"/>
    <mergeCell ref="U80:W80"/>
    <mergeCell ref="X80:Y80"/>
    <mergeCell ref="Z80:AA80"/>
    <mergeCell ref="AB80:AD80"/>
    <mergeCell ref="AE80:AG80"/>
    <mergeCell ref="N86:O86"/>
    <mergeCell ref="P86:Q86"/>
    <mergeCell ref="R86:T86"/>
    <mergeCell ref="U86:W86"/>
    <mergeCell ref="X86:Y86"/>
    <mergeCell ref="Z86:AA86"/>
    <mergeCell ref="AB86:AD86"/>
    <mergeCell ref="AE86:AG86"/>
    <mergeCell ref="N88:O88"/>
    <mergeCell ref="P88:Q88"/>
    <mergeCell ref="R88:T88"/>
    <mergeCell ref="U88:W88"/>
    <mergeCell ref="X88:Y88"/>
    <mergeCell ref="Z88:AA88"/>
    <mergeCell ref="AB88:AD88"/>
    <mergeCell ref="AE88:AG88"/>
    <mergeCell ref="N99:O99"/>
    <mergeCell ref="P99:Q99"/>
    <mergeCell ref="R99:T99"/>
    <mergeCell ref="U99:W99"/>
    <mergeCell ref="X99:Y99"/>
    <mergeCell ref="Z99:AA99"/>
    <mergeCell ref="AB99:AD99"/>
    <mergeCell ref="AE99:AG99"/>
    <mergeCell ref="N100:O100"/>
    <mergeCell ref="P100:Q100"/>
    <mergeCell ref="R100:T100"/>
    <mergeCell ref="U100:W100"/>
    <mergeCell ref="X100:Y100"/>
    <mergeCell ref="Z100:AA100"/>
    <mergeCell ref="AB100:AD100"/>
    <mergeCell ref="AE100:AG100"/>
    <mergeCell ref="N106:O106"/>
    <mergeCell ref="P106:Q106"/>
    <mergeCell ref="R106:T106"/>
    <mergeCell ref="U106:W106"/>
    <mergeCell ref="X106:Y106"/>
    <mergeCell ref="AE106:AG106"/>
    <mergeCell ref="AB106:AD106"/>
    <mergeCell ref="Z106:AA106"/>
    <mergeCell ref="N109:O109"/>
    <mergeCell ref="P109:Q109"/>
    <mergeCell ref="R109:T109"/>
    <mergeCell ref="U109:W109"/>
    <mergeCell ref="X109:Y109"/>
    <mergeCell ref="N110:O110"/>
    <mergeCell ref="P110:Q110"/>
    <mergeCell ref="R110:T110"/>
    <mergeCell ref="U110:W110"/>
    <mergeCell ref="X110:Y110"/>
    <mergeCell ref="N111:O111"/>
    <mergeCell ref="P111:Q111"/>
    <mergeCell ref="R111:T111"/>
    <mergeCell ref="U111:W111"/>
    <mergeCell ref="X111:Y111"/>
    <mergeCell ref="A112:AI112"/>
    <mergeCell ref="N115:O115"/>
    <mergeCell ref="P115:Q115"/>
    <mergeCell ref="R115:T115"/>
    <mergeCell ref="U115:W115"/>
    <mergeCell ref="X115:Y115"/>
    <mergeCell ref="N116:O116"/>
    <mergeCell ref="P116:Q116"/>
    <mergeCell ref="R116:T116"/>
    <mergeCell ref="U116:W116"/>
    <mergeCell ref="X116:Y116"/>
    <mergeCell ref="N117:O117"/>
    <mergeCell ref="P117:Q117"/>
    <mergeCell ref="R117:T117"/>
    <mergeCell ref="U117:W117"/>
    <mergeCell ref="X117:Y117"/>
    <mergeCell ref="AE111:AG111"/>
    <mergeCell ref="AB111:AD111"/>
    <mergeCell ref="Z111:AA111"/>
    <mergeCell ref="Z114:AA114"/>
    <mergeCell ref="AB114:AD114"/>
    <mergeCell ref="AE110:AG110"/>
    <mergeCell ref="AB110:AD110"/>
    <mergeCell ref="Z110:AA110"/>
    <mergeCell ref="AE109:AG109"/>
    <mergeCell ref="AB109:AD109"/>
    <mergeCell ref="Z109:AA109"/>
    <mergeCell ref="AE108:AG108"/>
    <mergeCell ref="AB108:AD108"/>
    <mergeCell ref="Z108:AA108"/>
    <mergeCell ref="AE107:AG107"/>
    <mergeCell ref="AB107:AD107"/>
    <mergeCell ref="Z107:AA107"/>
    <mergeCell ref="Z117:AA117"/>
    <mergeCell ref="AB117:AD117"/>
    <mergeCell ref="AE117:AG117"/>
    <mergeCell ref="AE114:AG114"/>
    <mergeCell ref="Z115:AA115"/>
    <mergeCell ref="AB115:AD115"/>
    <mergeCell ref="AE115:AG115"/>
    <mergeCell ref="Z116:AA116"/>
    <mergeCell ref="AB116:AD116"/>
    <mergeCell ref="AE116:AG116"/>
    <mergeCell ref="N123:O123"/>
    <mergeCell ref="P123:Q123"/>
    <mergeCell ref="R123:T123"/>
    <mergeCell ref="U123:W123"/>
    <mergeCell ref="X123:Y123"/>
    <mergeCell ref="Z123:AA123"/>
    <mergeCell ref="AB123:AD123"/>
    <mergeCell ref="AE123:AG123"/>
    <mergeCell ref="N124:O124"/>
    <mergeCell ref="P124:Q124"/>
    <mergeCell ref="R124:T124"/>
    <mergeCell ref="U124:W124"/>
    <mergeCell ref="X124:Y124"/>
    <mergeCell ref="Z124:AA124"/>
    <mergeCell ref="AB124:AD124"/>
    <mergeCell ref="AE124:AG124"/>
    <mergeCell ref="AE129:AG129"/>
    <mergeCell ref="N128:O128"/>
    <mergeCell ref="P128:Q128"/>
    <mergeCell ref="R128:T128"/>
    <mergeCell ref="U128:W128"/>
    <mergeCell ref="X128:Y128"/>
    <mergeCell ref="Z128:AA128"/>
    <mergeCell ref="U142:W142"/>
    <mergeCell ref="AB128:AD128"/>
    <mergeCell ref="AE128:AG128"/>
    <mergeCell ref="N129:O129"/>
    <mergeCell ref="P129:Q129"/>
    <mergeCell ref="R129:T129"/>
    <mergeCell ref="U129:W129"/>
    <mergeCell ref="X129:Y129"/>
    <mergeCell ref="Z129:AA129"/>
    <mergeCell ref="AB129:AD129"/>
    <mergeCell ref="AB136:AD136"/>
    <mergeCell ref="AE136:AG136"/>
    <mergeCell ref="N140:O140"/>
    <mergeCell ref="P140:Q140"/>
    <mergeCell ref="R140:T140"/>
    <mergeCell ref="U140:W140"/>
    <mergeCell ref="U139:W139"/>
    <mergeCell ref="AE139:AG139"/>
    <mergeCell ref="X140:Y140"/>
    <mergeCell ref="Z140:AA140"/>
    <mergeCell ref="N136:O136"/>
    <mergeCell ref="P136:Q136"/>
    <mergeCell ref="R136:T136"/>
    <mergeCell ref="U136:W136"/>
    <mergeCell ref="X136:Y136"/>
    <mergeCell ref="Z136:AA136"/>
    <mergeCell ref="N141:O141"/>
    <mergeCell ref="P141:Q141"/>
    <mergeCell ref="R141:T141"/>
    <mergeCell ref="U141:W141"/>
    <mergeCell ref="X141:Y141"/>
    <mergeCell ref="Z141:AA141"/>
    <mergeCell ref="P125:Q125"/>
    <mergeCell ref="R125:T125"/>
    <mergeCell ref="U125:W125"/>
    <mergeCell ref="X125:Y125"/>
    <mergeCell ref="Z125:AA125"/>
    <mergeCell ref="AB125:AD125"/>
    <mergeCell ref="AE125:AG125"/>
    <mergeCell ref="N126:O126"/>
    <mergeCell ref="P126:Q126"/>
    <mergeCell ref="R126:T126"/>
    <mergeCell ref="U126:W126"/>
    <mergeCell ref="X126:Y126"/>
    <mergeCell ref="Z126:AA126"/>
    <mergeCell ref="AB126:AD126"/>
    <mergeCell ref="AE126:AG126"/>
    <mergeCell ref="N125:O125"/>
    <mergeCell ref="N131:O131"/>
    <mergeCell ref="P131:Q131"/>
    <mergeCell ref="R131:T131"/>
    <mergeCell ref="U131:W131"/>
    <mergeCell ref="X131:Y131"/>
    <mergeCell ref="Z131:AA131"/>
    <mergeCell ref="AB131:AD131"/>
    <mergeCell ref="AE131:AG131"/>
    <mergeCell ref="N132:O132"/>
    <mergeCell ref="P132:Q132"/>
    <mergeCell ref="R132:T132"/>
    <mergeCell ref="U132:W132"/>
    <mergeCell ref="X132:Y132"/>
    <mergeCell ref="Z132:AA132"/>
    <mergeCell ref="AB132:AD132"/>
    <mergeCell ref="AE132:AG132"/>
    <mergeCell ref="U135:W135"/>
    <mergeCell ref="X135:Y135"/>
    <mergeCell ref="Z135:AA135"/>
    <mergeCell ref="AB135:AD135"/>
    <mergeCell ref="AE135:AG135"/>
    <mergeCell ref="N134:O134"/>
    <mergeCell ref="P134:Q134"/>
    <mergeCell ref="R134:T134"/>
    <mergeCell ref="U134:W134"/>
    <mergeCell ref="X134:Y134"/>
    <mergeCell ref="U130:W130"/>
    <mergeCell ref="U133:W133"/>
    <mergeCell ref="N138:O138"/>
    <mergeCell ref="P138:Q138"/>
    <mergeCell ref="R138:T138"/>
    <mergeCell ref="U138:W138"/>
    <mergeCell ref="U137:W137"/>
    <mergeCell ref="N135:O135"/>
    <mergeCell ref="P135:Q135"/>
    <mergeCell ref="R135:T135"/>
    <mergeCell ref="N143:O143"/>
    <mergeCell ref="P143:Q143"/>
    <mergeCell ref="R143:T143"/>
    <mergeCell ref="U143:W143"/>
    <mergeCell ref="U144:W144"/>
    <mergeCell ref="N145:O145"/>
    <mergeCell ref="P145:Q145"/>
    <mergeCell ref="R145:T145"/>
    <mergeCell ref="U145:W145"/>
    <mergeCell ref="AE130:AG130"/>
    <mergeCell ref="AE133:AG133"/>
    <mergeCell ref="AE137:AG137"/>
    <mergeCell ref="X138:Y138"/>
    <mergeCell ref="Z138:AA138"/>
    <mergeCell ref="AB138:AD138"/>
    <mergeCell ref="AE138:AG138"/>
    <mergeCell ref="AB134:AD134"/>
    <mergeCell ref="AE134:AG134"/>
    <mergeCell ref="Z134:AA134"/>
    <mergeCell ref="AB140:AD140"/>
    <mergeCell ref="AE140:AG140"/>
    <mergeCell ref="AE142:AG142"/>
    <mergeCell ref="AB141:AD141"/>
    <mergeCell ref="AE141:AG141"/>
    <mergeCell ref="X143:Y143"/>
    <mergeCell ref="Z143:AA143"/>
    <mergeCell ref="AB143:AD143"/>
    <mergeCell ref="AE143:AG143"/>
    <mergeCell ref="AE144:AG144"/>
    <mergeCell ref="X145:Y145"/>
    <mergeCell ref="Z145:AA145"/>
    <mergeCell ref="AB145:AD145"/>
    <mergeCell ref="AE145:AG145"/>
    <mergeCell ref="AB163:AD163"/>
    <mergeCell ref="AE163:AG163"/>
    <mergeCell ref="A147:AI147"/>
    <mergeCell ref="N163:O163"/>
    <mergeCell ref="P163:Q163"/>
    <mergeCell ref="AE175:AG175"/>
    <mergeCell ref="AB173:AD173"/>
    <mergeCell ref="AE173:AG173"/>
    <mergeCell ref="N164:O164"/>
    <mergeCell ref="P164:Q164"/>
    <mergeCell ref="R164:T164"/>
    <mergeCell ref="U164:W164"/>
    <mergeCell ref="X164:Y164"/>
    <mergeCell ref="R174:T174"/>
    <mergeCell ref="U174:W174"/>
    <mergeCell ref="AE164:AG164"/>
    <mergeCell ref="N165:O165"/>
    <mergeCell ref="P165:Q165"/>
    <mergeCell ref="R165:T165"/>
    <mergeCell ref="Z164:AA164"/>
    <mergeCell ref="AE165:AG165"/>
    <mergeCell ref="U165:W165"/>
    <mergeCell ref="X175:Y175"/>
    <mergeCell ref="N174:O174"/>
    <mergeCell ref="P174:Q174"/>
    <mergeCell ref="Z165:AA165"/>
    <mergeCell ref="AB165:AD165"/>
    <mergeCell ref="AB164:AD164"/>
    <mergeCell ref="Z175:AA175"/>
    <mergeCell ref="AB175:AD175"/>
    <mergeCell ref="X174:Y174"/>
    <mergeCell ref="Z174:AA174"/>
    <mergeCell ref="X165:Y165"/>
    <mergeCell ref="N176:O176"/>
    <mergeCell ref="P176:Q176"/>
    <mergeCell ref="R176:T176"/>
    <mergeCell ref="U176:W176"/>
    <mergeCell ref="X176:Y176"/>
    <mergeCell ref="N175:O175"/>
    <mergeCell ref="P175:Q175"/>
    <mergeCell ref="R175:T175"/>
    <mergeCell ref="U175:W175"/>
    <mergeCell ref="Z176:AA176"/>
    <mergeCell ref="AB176:AD176"/>
    <mergeCell ref="AE176:AG176"/>
    <mergeCell ref="N177:O177"/>
    <mergeCell ref="P177:Q177"/>
    <mergeCell ref="R177:T177"/>
    <mergeCell ref="U177:W177"/>
    <mergeCell ref="X177:Y177"/>
    <mergeCell ref="Z177:AA177"/>
    <mergeCell ref="AB177:AD177"/>
    <mergeCell ref="AE177:AG177"/>
    <mergeCell ref="N178:O178"/>
    <mergeCell ref="P178:Q178"/>
    <mergeCell ref="R178:T178"/>
    <mergeCell ref="U178:W178"/>
    <mergeCell ref="X178:Y178"/>
    <mergeCell ref="Z178:AA178"/>
    <mergeCell ref="AB178:AD178"/>
    <mergeCell ref="AE178:AG178"/>
    <mergeCell ref="N179:O179"/>
    <mergeCell ref="P179:Q179"/>
    <mergeCell ref="R179:T179"/>
    <mergeCell ref="U179:W179"/>
    <mergeCell ref="X179:Y179"/>
    <mergeCell ref="Z179:AA179"/>
    <mergeCell ref="AB179:AD179"/>
    <mergeCell ref="AE179:AG179"/>
    <mergeCell ref="A181:AI181"/>
    <mergeCell ref="N183:O183"/>
    <mergeCell ref="P183:Q183"/>
    <mergeCell ref="R183:T183"/>
    <mergeCell ref="U183:W183"/>
    <mergeCell ref="X183:Y183"/>
    <mergeCell ref="Z183:AA183"/>
    <mergeCell ref="AB183:AD183"/>
    <mergeCell ref="AE183:AG183"/>
    <mergeCell ref="N184:O184"/>
    <mergeCell ref="P184:Q184"/>
    <mergeCell ref="R184:T184"/>
    <mergeCell ref="U184:W184"/>
    <mergeCell ref="X184:Y184"/>
    <mergeCell ref="Z184:AA184"/>
    <mergeCell ref="AB184:AD184"/>
    <mergeCell ref="AE184:AG184"/>
    <mergeCell ref="AB185:AD185"/>
    <mergeCell ref="AE185:AG185"/>
    <mergeCell ref="N185:O185"/>
    <mergeCell ref="P185:Q185"/>
    <mergeCell ref="R185:T185"/>
    <mergeCell ref="U185:W185"/>
    <mergeCell ref="X185:Y185"/>
    <mergeCell ref="Z185:AA185"/>
  </mergeCells>
  <printOptions/>
  <pageMargins left="0.43" right="0.7086614173228347" top="0.31496062992125984" bottom="0.31496062992125984" header="0.31496062992125984" footer="0.31496062992125984"/>
  <pageSetup horizontalDpi="300" verticalDpi="300" orientation="landscape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5"/>
  <sheetViews>
    <sheetView tabSelected="1" view="pageBreakPreview" zoomScale="96" zoomScaleSheetLayoutView="96" zoomScalePageLayoutView="0" workbookViewId="0" topLeftCell="C1">
      <selection activeCell="AK9" sqref="AK9"/>
    </sheetView>
  </sheetViews>
  <sheetFormatPr defaultColWidth="9.140625" defaultRowHeight="12.75"/>
  <cols>
    <col min="1" max="3" width="3.7109375" style="187" customWidth="1"/>
    <col min="4" max="4" width="7.140625" style="187" customWidth="1"/>
    <col min="5" max="5" width="3.7109375" style="187" customWidth="1"/>
    <col min="6" max="6" width="5.7109375" style="187" customWidth="1"/>
    <col min="7" max="7" width="3.7109375" style="187" customWidth="1"/>
    <col min="8" max="8" width="7.140625" style="187" customWidth="1"/>
    <col min="9" max="9" width="7.8515625" style="187" customWidth="1"/>
    <col min="10" max="12" width="4.421875" style="187" customWidth="1"/>
    <col min="13" max="13" width="10.8515625" style="187" customWidth="1"/>
    <col min="14" max="14" width="3.57421875" style="187" customWidth="1"/>
    <col min="15" max="15" width="4.421875" style="187" customWidth="1"/>
    <col min="16" max="16" width="3.421875" style="187" customWidth="1"/>
    <col min="17" max="17" width="3.7109375" style="187" customWidth="1"/>
    <col min="18" max="18" width="3.8515625" style="187" customWidth="1"/>
    <col min="19" max="19" width="3.7109375" style="187" customWidth="1"/>
    <col min="20" max="20" width="3.8515625" style="187" customWidth="1"/>
    <col min="21" max="21" width="4.421875" style="187" customWidth="1"/>
    <col min="22" max="22" width="4.8515625" style="187" customWidth="1"/>
    <col min="23" max="25" width="4.421875" style="187" customWidth="1"/>
    <col min="26" max="26" width="4.8515625" style="187" customWidth="1"/>
    <col min="27" max="27" width="4.421875" style="187" customWidth="1"/>
    <col min="28" max="28" width="3.8515625" style="187" customWidth="1"/>
    <col min="29" max="30" width="3.7109375" style="187" customWidth="1"/>
    <col min="31" max="31" width="3.57421875" style="187" customWidth="1"/>
    <col min="32" max="32" width="3.421875" style="187" customWidth="1"/>
    <col min="33" max="33" width="5.8515625" style="187" customWidth="1"/>
    <col min="34" max="34" width="12.28125" style="187" customWidth="1"/>
    <col min="35" max="35" width="8.57421875" style="187" customWidth="1"/>
    <col min="36" max="36" width="11.8515625" style="440" customWidth="1"/>
    <col min="37" max="37" width="14.421875" style="293" customWidth="1"/>
    <col min="38" max="16384" width="9.140625" style="293" customWidth="1"/>
  </cols>
  <sheetData>
    <row r="1" spans="1:36" s="276" customFormat="1" ht="15.75" customHeight="1">
      <c r="A1" s="965" t="s">
        <v>138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7"/>
      <c r="X1" s="968" t="s">
        <v>151</v>
      </c>
      <c r="Y1" s="969"/>
      <c r="Z1" s="969"/>
      <c r="AA1" s="969"/>
      <c r="AB1" s="969"/>
      <c r="AC1" s="969"/>
      <c r="AD1" s="970"/>
      <c r="AE1" s="971" t="s">
        <v>152</v>
      </c>
      <c r="AF1" s="971"/>
      <c r="AG1" s="971"/>
      <c r="AH1" s="972"/>
      <c r="AI1" s="973"/>
      <c r="AJ1" s="191"/>
    </row>
    <row r="2" spans="1:36" s="276" customFormat="1" ht="15.75" customHeight="1">
      <c r="A2" s="760" t="s">
        <v>55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2"/>
      <c r="X2" s="277" t="s">
        <v>202</v>
      </c>
      <c r="Y2" s="278">
        <v>18</v>
      </c>
      <c r="Z2" s="277" t="s">
        <v>38</v>
      </c>
      <c r="AA2" s="277">
        <v>16</v>
      </c>
      <c r="AB2" s="277">
        <v>12</v>
      </c>
      <c r="AC2" s="278">
        <v>5</v>
      </c>
      <c r="AD2" s="278">
        <v>2</v>
      </c>
      <c r="AE2" s="974"/>
      <c r="AF2" s="974"/>
      <c r="AG2" s="974"/>
      <c r="AH2" s="975"/>
      <c r="AI2" s="976"/>
      <c r="AJ2" s="191"/>
    </row>
    <row r="3" spans="1:36" s="276" customFormat="1" ht="15.75" customHeight="1">
      <c r="A3" s="757" t="s">
        <v>140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977"/>
      <c r="AJ3" s="191"/>
    </row>
    <row r="4" spans="1:36" s="276" customFormat="1" ht="15.75" customHeight="1">
      <c r="A4" s="760" t="s">
        <v>288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8"/>
      <c r="AJ4" s="191"/>
    </row>
    <row r="5" spans="1:36" s="276" customFormat="1" ht="15.75" customHeight="1">
      <c r="A5" s="613" t="s">
        <v>16</v>
      </c>
      <c r="B5" s="279"/>
      <c r="C5" s="279"/>
      <c r="D5" s="279"/>
      <c r="E5" s="280" t="s">
        <v>57</v>
      </c>
      <c r="F5" s="281" t="s">
        <v>181</v>
      </c>
      <c r="G5" s="282"/>
      <c r="H5" s="282"/>
      <c r="I5" s="283"/>
      <c r="J5" s="984" t="s">
        <v>631</v>
      </c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5"/>
      <c r="AJ5" s="191"/>
    </row>
    <row r="6" spans="1:36" s="276" customFormat="1" ht="15.75" customHeight="1">
      <c r="A6" s="613" t="s">
        <v>527</v>
      </c>
      <c r="B6" s="279"/>
      <c r="C6" s="279"/>
      <c r="D6" s="279"/>
      <c r="E6" s="280" t="s">
        <v>57</v>
      </c>
      <c r="F6" s="281" t="s">
        <v>632</v>
      </c>
      <c r="G6" s="282"/>
      <c r="H6" s="282"/>
      <c r="I6" s="283"/>
      <c r="J6" s="984" t="s">
        <v>633</v>
      </c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5"/>
      <c r="AJ6" s="191"/>
    </row>
    <row r="7" spans="1:36" s="276" customFormat="1" ht="15.75" customHeight="1">
      <c r="A7" s="614" t="s">
        <v>17</v>
      </c>
      <c r="B7" s="284"/>
      <c r="C7" s="284"/>
      <c r="D7" s="284"/>
      <c r="E7" s="285" t="s">
        <v>57</v>
      </c>
      <c r="F7" s="282" t="s">
        <v>639</v>
      </c>
      <c r="G7" s="282"/>
      <c r="H7" s="282"/>
      <c r="I7" s="286"/>
      <c r="J7" s="287" t="s">
        <v>102</v>
      </c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408"/>
      <c r="AJ7" s="191"/>
    </row>
    <row r="8" spans="1:36" s="276" customFormat="1" ht="15.75" customHeight="1">
      <c r="A8" s="614" t="s">
        <v>18</v>
      </c>
      <c r="B8" s="284"/>
      <c r="C8" s="284"/>
      <c r="D8" s="284"/>
      <c r="E8" s="285" t="s">
        <v>57</v>
      </c>
      <c r="F8" s="282" t="s">
        <v>640</v>
      </c>
      <c r="G8" s="282"/>
      <c r="H8" s="282"/>
      <c r="I8" s="286"/>
      <c r="J8" s="287" t="s">
        <v>634</v>
      </c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408"/>
      <c r="AJ8" s="191"/>
    </row>
    <row r="9" spans="1:36" s="276" customFormat="1" ht="15.75" customHeight="1">
      <c r="A9" s="615" t="s">
        <v>19</v>
      </c>
      <c r="B9" s="288"/>
      <c r="C9" s="288"/>
      <c r="D9" s="288"/>
      <c r="E9" s="285" t="s">
        <v>57</v>
      </c>
      <c r="F9" s="282" t="s">
        <v>641</v>
      </c>
      <c r="G9" s="282"/>
      <c r="H9" s="282"/>
      <c r="I9" s="286"/>
      <c r="J9" s="591" t="s">
        <v>614</v>
      </c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408"/>
      <c r="AJ9" s="191"/>
    </row>
    <row r="10" spans="1:36" s="276" customFormat="1" ht="15.75" customHeight="1">
      <c r="A10" s="615" t="s">
        <v>20</v>
      </c>
      <c r="B10" s="288"/>
      <c r="C10" s="288"/>
      <c r="D10" s="288"/>
      <c r="E10" s="285" t="s">
        <v>57</v>
      </c>
      <c r="F10" s="289" t="s">
        <v>289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409"/>
      <c r="AJ10" s="191"/>
    </row>
    <row r="11" spans="1:36" s="276" customFormat="1" ht="15.75" customHeight="1">
      <c r="A11" s="615" t="s">
        <v>21</v>
      </c>
      <c r="B11" s="288"/>
      <c r="C11" s="288"/>
      <c r="D11" s="288"/>
      <c r="E11" s="285" t="s">
        <v>57</v>
      </c>
      <c r="F11" s="289" t="s">
        <v>102</v>
      </c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89"/>
      <c r="R11" s="289"/>
      <c r="S11" s="289"/>
      <c r="T11" s="289"/>
      <c r="U11" s="289"/>
      <c r="V11" s="289"/>
      <c r="W11" s="289"/>
      <c r="X11" s="290"/>
      <c r="Y11" s="290"/>
      <c r="Z11" s="290"/>
      <c r="AA11" s="289"/>
      <c r="AB11" s="289"/>
      <c r="AC11" s="289"/>
      <c r="AD11" s="289"/>
      <c r="AE11" s="289"/>
      <c r="AF11" s="289"/>
      <c r="AG11" s="289"/>
      <c r="AH11" s="289"/>
      <c r="AI11" s="409"/>
      <c r="AJ11" s="191"/>
    </row>
    <row r="12" spans="1:36" s="276" customFormat="1" ht="15.75" customHeight="1">
      <c r="A12" s="615" t="s">
        <v>22</v>
      </c>
      <c r="B12" s="288"/>
      <c r="C12" s="288"/>
      <c r="D12" s="288"/>
      <c r="E12" s="285" t="s">
        <v>57</v>
      </c>
      <c r="F12" s="289" t="s">
        <v>290</v>
      </c>
      <c r="G12" s="290"/>
      <c r="H12" s="290"/>
      <c r="I12" s="289"/>
      <c r="J12" s="290"/>
      <c r="K12" s="290"/>
      <c r="L12" s="290"/>
      <c r="M12" s="289"/>
      <c r="N12" s="289"/>
      <c r="O12" s="289"/>
      <c r="P12" s="289"/>
      <c r="Q12" s="289"/>
      <c r="R12" s="287"/>
      <c r="S12" s="287"/>
      <c r="T12" s="287"/>
      <c r="U12" s="287"/>
      <c r="V12" s="287"/>
      <c r="W12" s="287"/>
      <c r="X12" s="289"/>
      <c r="Y12" s="289"/>
      <c r="Z12" s="289"/>
      <c r="AA12" s="289"/>
      <c r="AB12" s="287"/>
      <c r="AC12" s="287"/>
      <c r="AD12" s="287"/>
      <c r="AE12" s="287"/>
      <c r="AF12" s="287"/>
      <c r="AG12" s="287"/>
      <c r="AH12" s="287"/>
      <c r="AI12" s="409"/>
      <c r="AJ12" s="191"/>
    </row>
    <row r="13" spans="1:36" s="276" customFormat="1" ht="15.75" customHeight="1">
      <c r="A13" s="986" t="s">
        <v>153</v>
      </c>
      <c r="B13" s="952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  <c r="AH13" s="952"/>
      <c r="AI13" s="987"/>
      <c r="AJ13" s="191"/>
    </row>
    <row r="14" spans="1:36" s="291" customFormat="1" ht="15.75" customHeight="1">
      <c r="A14" s="988" t="s">
        <v>7</v>
      </c>
      <c r="B14" s="989"/>
      <c r="C14" s="989"/>
      <c r="D14" s="989"/>
      <c r="E14" s="951" t="s">
        <v>8</v>
      </c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3"/>
      <c r="AD14" s="951" t="s">
        <v>9</v>
      </c>
      <c r="AE14" s="952"/>
      <c r="AF14" s="952"/>
      <c r="AG14" s="952"/>
      <c r="AH14" s="952"/>
      <c r="AI14" s="987"/>
      <c r="AJ14" s="311"/>
    </row>
    <row r="15" spans="1:36" s="291" customFormat="1" ht="15.75" customHeight="1">
      <c r="A15" s="990"/>
      <c r="B15" s="991"/>
      <c r="C15" s="991"/>
      <c r="D15" s="991"/>
      <c r="E15" s="951" t="s">
        <v>149</v>
      </c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1" t="s">
        <v>150</v>
      </c>
      <c r="Q15" s="952"/>
      <c r="R15" s="952"/>
      <c r="S15" s="952"/>
      <c r="T15" s="952"/>
      <c r="U15" s="952"/>
      <c r="V15" s="952"/>
      <c r="W15" s="952"/>
      <c r="X15" s="952"/>
      <c r="Y15" s="952"/>
      <c r="Z15" s="952"/>
      <c r="AA15" s="952"/>
      <c r="AB15" s="952"/>
      <c r="AC15" s="953"/>
      <c r="AD15" s="992" t="s">
        <v>149</v>
      </c>
      <c r="AE15" s="993"/>
      <c r="AF15" s="993"/>
      <c r="AG15" s="994"/>
      <c r="AH15" s="992" t="s">
        <v>150</v>
      </c>
      <c r="AI15" s="995"/>
      <c r="AJ15" s="311"/>
    </row>
    <row r="16" spans="1:36" s="291" customFormat="1" ht="15.75" customHeight="1">
      <c r="A16" s="407" t="s">
        <v>12</v>
      </c>
      <c r="B16" s="284"/>
      <c r="C16" s="284"/>
      <c r="D16" s="284"/>
      <c r="E16" s="292" t="s">
        <v>635</v>
      </c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92" t="s">
        <v>182</v>
      </c>
      <c r="Q16" s="660"/>
      <c r="R16" s="284"/>
      <c r="S16" s="284"/>
      <c r="T16" s="284"/>
      <c r="U16" s="284"/>
      <c r="V16" s="284"/>
      <c r="W16" s="284"/>
      <c r="X16" s="284"/>
      <c r="Y16" s="284"/>
      <c r="Z16" s="284"/>
      <c r="AA16" s="287"/>
      <c r="AB16" s="287"/>
      <c r="AC16" s="287"/>
      <c r="AD16" s="957">
        <v>1</v>
      </c>
      <c r="AE16" s="958"/>
      <c r="AF16" s="958"/>
      <c r="AG16" s="959"/>
      <c r="AH16" s="957" t="s">
        <v>182</v>
      </c>
      <c r="AI16" s="996"/>
      <c r="AJ16" s="311"/>
    </row>
    <row r="17" spans="1:35" ht="15.75" customHeight="1">
      <c r="A17" s="407" t="s">
        <v>13</v>
      </c>
      <c r="B17" s="284"/>
      <c r="C17" s="284"/>
      <c r="D17" s="284"/>
      <c r="E17" s="292" t="s">
        <v>177</v>
      </c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92" t="s">
        <v>182</v>
      </c>
      <c r="Q17" s="660"/>
      <c r="R17" s="284"/>
      <c r="S17" s="284"/>
      <c r="T17" s="284"/>
      <c r="U17" s="284"/>
      <c r="V17" s="284"/>
      <c r="W17" s="284"/>
      <c r="X17" s="284"/>
      <c r="Y17" s="284"/>
      <c r="Z17" s="284"/>
      <c r="AA17" s="287"/>
      <c r="AB17" s="287"/>
      <c r="AC17" s="287"/>
      <c r="AD17" s="1056" t="s">
        <v>346</v>
      </c>
      <c r="AE17" s="958"/>
      <c r="AF17" s="958"/>
      <c r="AG17" s="959"/>
      <c r="AH17" s="1049" t="s">
        <v>182</v>
      </c>
      <c r="AI17" s="1050"/>
    </row>
    <row r="18" spans="1:35" ht="15.75" customHeight="1">
      <c r="A18" s="407" t="s">
        <v>14</v>
      </c>
      <c r="B18" s="284"/>
      <c r="C18" s="284"/>
      <c r="D18" s="284"/>
      <c r="E18" s="445" t="s">
        <v>636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445" t="s">
        <v>182</v>
      </c>
      <c r="Q18" s="661"/>
      <c r="R18" s="284"/>
      <c r="S18" s="284"/>
      <c r="T18" s="284"/>
      <c r="U18" s="284"/>
      <c r="V18" s="284"/>
      <c r="W18" s="284"/>
      <c r="X18" s="284"/>
      <c r="Y18" s="284"/>
      <c r="Z18" s="284"/>
      <c r="AA18" s="287"/>
      <c r="AB18" s="287"/>
      <c r="AC18" s="287"/>
      <c r="AD18" s="957" t="s">
        <v>638</v>
      </c>
      <c r="AE18" s="958"/>
      <c r="AF18" s="958"/>
      <c r="AG18" s="959"/>
      <c r="AH18" s="957" t="s">
        <v>182</v>
      </c>
      <c r="AI18" s="996"/>
    </row>
    <row r="19" spans="1:35" ht="15" customHeight="1">
      <c r="A19" s="407" t="s">
        <v>15</v>
      </c>
      <c r="B19" s="284"/>
      <c r="C19" s="284"/>
      <c r="D19" s="444"/>
      <c r="E19" s="292" t="s">
        <v>637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92" t="s">
        <v>182</v>
      </c>
      <c r="Q19" s="660"/>
      <c r="R19" s="284"/>
      <c r="S19" s="284"/>
      <c r="T19" s="284"/>
      <c r="U19" s="284"/>
      <c r="V19" s="284"/>
      <c r="W19" s="284"/>
      <c r="X19" s="284"/>
      <c r="Y19" s="284"/>
      <c r="Z19" s="284"/>
      <c r="AA19" s="287"/>
      <c r="AB19" s="287"/>
      <c r="AC19" s="287"/>
      <c r="AD19" s="1057" t="s">
        <v>347</v>
      </c>
      <c r="AE19" s="958"/>
      <c r="AF19" s="958"/>
      <c r="AG19" s="959"/>
      <c r="AH19" s="1054" t="s">
        <v>182</v>
      </c>
      <c r="AI19" s="1055"/>
    </row>
    <row r="20" spans="1:35" ht="15" customHeight="1">
      <c r="A20" s="407" t="s">
        <v>10</v>
      </c>
      <c r="B20" s="284"/>
      <c r="C20" s="284"/>
      <c r="D20" s="284"/>
      <c r="E20" s="287"/>
      <c r="F20" s="287"/>
      <c r="G20" s="287" t="s">
        <v>246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409"/>
    </row>
    <row r="21" spans="1:35" ht="0.75" customHeight="1">
      <c r="A21" s="532"/>
      <c r="B21" s="532"/>
      <c r="C21" s="532"/>
      <c r="D21" s="532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</row>
    <row r="22" spans="1:35" ht="15" customHeight="1">
      <c r="A22" s="978" t="s">
        <v>170</v>
      </c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9"/>
      <c r="V22" s="979"/>
      <c r="W22" s="979"/>
      <c r="X22" s="979"/>
      <c r="Y22" s="979"/>
      <c r="Z22" s="979"/>
      <c r="AA22" s="979"/>
      <c r="AB22" s="979"/>
      <c r="AC22" s="979"/>
      <c r="AD22" s="979"/>
      <c r="AE22" s="979"/>
      <c r="AF22" s="979"/>
      <c r="AG22" s="979"/>
      <c r="AH22" s="979"/>
      <c r="AI22" s="980"/>
    </row>
    <row r="23" spans="1:35" ht="15" customHeight="1">
      <c r="A23" s="981" t="s">
        <v>171</v>
      </c>
      <c r="B23" s="982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2"/>
      <c r="AI23" s="983"/>
    </row>
    <row r="24" spans="1:35" ht="13.5" customHeight="1">
      <c r="A24" s="997" t="s">
        <v>1</v>
      </c>
      <c r="B24" s="998"/>
      <c r="C24" s="998"/>
      <c r="D24" s="998"/>
      <c r="E24" s="998"/>
      <c r="F24" s="998"/>
      <c r="G24" s="1001" t="s">
        <v>2</v>
      </c>
      <c r="H24" s="998"/>
      <c r="I24" s="998"/>
      <c r="J24" s="998"/>
      <c r="K24" s="998"/>
      <c r="L24" s="998"/>
      <c r="M24" s="1002"/>
      <c r="N24" s="992" t="s">
        <v>144</v>
      </c>
      <c r="O24" s="993"/>
      <c r="P24" s="993"/>
      <c r="Q24" s="993"/>
      <c r="R24" s="993"/>
      <c r="S24" s="993"/>
      <c r="T24" s="994"/>
      <c r="U24" s="1001" t="s">
        <v>11</v>
      </c>
      <c r="V24" s="998"/>
      <c r="W24" s="1002"/>
      <c r="X24" s="992" t="s">
        <v>145</v>
      </c>
      <c r="Y24" s="993"/>
      <c r="Z24" s="993"/>
      <c r="AA24" s="993"/>
      <c r="AB24" s="993"/>
      <c r="AC24" s="993"/>
      <c r="AD24" s="994"/>
      <c r="AE24" s="1001" t="s">
        <v>11</v>
      </c>
      <c r="AF24" s="998"/>
      <c r="AG24" s="1002"/>
      <c r="AH24" s="928" t="s">
        <v>142</v>
      </c>
      <c r="AI24" s="963"/>
    </row>
    <row r="25" spans="1:35" ht="17.25" customHeight="1">
      <c r="A25" s="999"/>
      <c r="B25" s="1000"/>
      <c r="C25" s="1000"/>
      <c r="D25" s="1000"/>
      <c r="E25" s="1000"/>
      <c r="F25" s="1000"/>
      <c r="G25" s="1003"/>
      <c r="H25" s="1000"/>
      <c r="I25" s="1000"/>
      <c r="J25" s="1000"/>
      <c r="K25" s="1000"/>
      <c r="L25" s="1000"/>
      <c r="M25" s="1004"/>
      <c r="N25" s="992" t="s">
        <v>3</v>
      </c>
      <c r="O25" s="993"/>
      <c r="P25" s="993"/>
      <c r="Q25" s="993"/>
      <c r="R25" s="993"/>
      <c r="S25" s="993"/>
      <c r="T25" s="994"/>
      <c r="U25" s="1003"/>
      <c r="V25" s="1000"/>
      <c r="W25" s="1004"/>
      <c r="X25" s="992" t="s">
        <v>3</v>
      </c>
      <c r="Y25" s="993"/>
      <c r="Z25" s="993"/>
      <c r="AA25" s="993"/>
      <c r="AB25" s="993"/>
      <c r="AC25" s="993"/>
      <c r="AD25" s="994"/>
      <c r="AE25" s="1003"/>
      <c r="AF25" s="1000"/>
      <c r="AG25" s="1004"/>
      <c r="AH25" s="927" t="s">
        <v>159</v>
      </c>
      <c r="AI25" s="964"/>
    </row>
    <row r="26" spans="1:35" ht="17.25" customHeight="1">
      <c r="A26" s="360"/>
      <c r="B26" s="192"/>
      <c r="C26" s="192"/>
      <c r="D26" s="192"/>
      <c r="E26" s="192"/>
      <c r="F26" s="192"/>
      <c r="G26" s="193"/>
      <c r="H26" s="192"/>
      <c r="I26" s="192"/>
      <c r="J26" s="192"/>
      <c r="K26" s="192"/>
      <c r="L26" s="192"/>
      <c r="M26" s="192"/>
      <c r="N26" s="1007" t="s">
        <v>4</v>
      </c>
      <c r="O26" s="1008"/>
      <c r="P26" s="1007" t="s">
        <v>5</v>
      </c>
      <c r="Q26" s="1008"/>
      <c r="R26" s="1007" t="s">
        <v>178</v>
      </c>
      <c r="S26" s="1009"/>
      <c r="T26" s="1008"/>
      <c r="U26" s="975"/>
      <c r="V26" s="1005"/>
      <c r="W26" s="1006"/>
      <c r="X26" s="1007" t="s">
        <v>4</v>
      </c>
      <c r="Y26" s="1008"/>
      <c r="Z26" s="1007" t="s">
        <v>5</v>
      </c>
      <c r="AA26" s="1008"/>
      <c r="AB26" s="1007" t="s">
        <v>178</v>
      </c>
      <c r="AC26" s="1009"/>
      <c r="AD26" s="1008"/>
      <c r="AE26" s="975"/>
      <c r="AF26" s="1005"/>
      <c r="AG26" s="1006"/>
      <c r="AH26" s="497" t="s">
        <v>160</v>
      </c>
      <c r="AI26" s="493" t="s">
        <v>256</v>
      </c>
    </row>
    <row r="27" spans="1:35" s="191" customFormat="1" ht="17.25" customHeight="1">
      <c r="A27" s="1010">
        <v>1</v>
      </c>
      <c r="B27" s="1011"/>
      <c r="C27" s="1011"/>
      <c r="D27" s="1011"/>
      <c r="E27" s="1011"/>
      <c r="F27" s="1011"/>
      <c r="G27" s="1012">
        <v>2</v>
      </c>
      <c r="H27" s="1013"/>
      <c r="I27" s="1013"/>
      <c r="J27" s="1013"/>
      <c r="K27" s="1013"/>
      <c r="L27" s="1013"/>
      <c r="M27" s="1013"/>
      <c r="N27" s="1012">
        <v>3</v>
      </c>
      <c r="O27" s="1014"/>
      <c r="P27" s="1012">
        <v>4</v>
      </c>
      <c r="Q27" s="1014"/>
      <c r="R27" s="1012">
        <v>5</v>
      </c>
      <c r="S27" s="1013"/>
      <c r="T27" s="1014"/>
      <c r="U27" s="1012" t="s">
        <v>24</v>
      </c>
      <c r="V27" s="1013"/>
      <c r="W27" s="1013"/>
      <c r="X27" s="1012">
        <v>7</v>
      </c>
      <c r="Y27" s="1014"/>
      <c r="Z27" s="1012">
        <v>8</v>
      </c>
      <c r="AA27" s="1014"/>
      <c r="AB27" s="1012">
        <v>9</v>
      </c>
      <c r="AC27" s="1013"/>
      <c r="AD27" s="1014"/>
      <c r="AE27" s="1011" t="s">
        <v>164</v>
      </c>
      <c r="AF27" s="1011"/>
      <c r="AG27" s="1012"/>
      <c r="AH27" s="619" t="s">
        <v>143</v>
      </c>
      <c r="AI27" s="498">
        <v>12</v>
      </c>
    </row>
    <row r="28" spans="1:35" s="191" customFormat="1" ht="13.5" customHeight="1">
      <c r="A28" s="653"/>
      <c r="B28" s="654"/>
      <c r="C28" s="654"/>
      <c r="D28" s="654"/>
      <c r="E28" s="654"/>
      <c r="F28" s="655"/>
      <c r="G28" s="654"/>
      <c r="H28" s="654"/>
      <c r="I28" s="654"/>
      <c r="J28" s="654"/>
      <c r="K28" s="654"/>
      <c r="L28" s="654"/>
      <c r="M28" s="654"/>
      <c r="N28" s="656"/>
      <c r="O28" s="655"/>
      <c r="P28" s="656"/>
      <c r="Q28" s="655"/>
      <c r="R28" s="656"/>
      <c r="S28" s="654"/>
      <c r="T28" s="655"/>
      <c r="U28" s="656"/>
      <c r="V28" s="654"/>
      <c r="W28" s="654"/>
      <c r="X28" s="656"/>
      <c r="Y28" s="655"/>
      <c r="Z28" s="656"/>
      <c r="AA28" s="655"/>
      <c r="AB28" s="656"/>
      <c r="AC28" s="654"/>
      <c r="AD28" s="655"/>
      <c r="AE28" s="656"/>
      <c r="AF28" s="654"/>
      <c r="AG28" s="654"/>
      <c r="AH28" s="659"/>
      <c r="AI28" s="657"/>
    </row>
    <row r="29" spans="1:37" s="191" customFormat="1" ht="17.25" customHeight="1">
      <c r="A29" s="411" t="s">
        <v>642</v>
      </c>
      <c r="B29" s="223"/>
      <c r="C29" s="223"/>
      <c r="D29" s="223"/>
      <c r="E29" s="223"/>
      <c r="F29" s="224"/>
      <c r="G29" s="296" t="s">
        <v>179</v>
      </c>
      <c r="H29" s="299"/>
      <c r="I29" s="227"/>
      <c r="J29" s="227"/>
      <c r="K29" s="227"/>
      <c r="L29" s="227"/>
      <c r="M29" s="227"/>
      <c r="N29" s="947"/>
      <c r="O29" s="948"/>
      <c r="P29" s="947"/>
      <c r="Q29" s="948"/>
      <c r="R29" s="947"/>
      <c r="S29" s="956"/>
      <c r="T29" s="948"/>
      <c r="U29" s="738">
        <f>U30</f>
        <v>30000000</v>
      </c>
      <c r="V29" s="740"/>
      <c r="W29" s="740"/>
      <c r="X29" s="947"/>
      <c r="Y29" s="948"/>
      <c r="Z29" s="947"/>
      <c r="AA29" s="948"/>
      <c r="AB29" s="947"/>
      <c r="AC29" s="956"/>
      <c r="AD29" s="948"/>
      <c r="AE29" s="738">
        <f>AE30</f>
        <v>0</v>
      </c>
      <c r="AF29" s="740"/>
      <c r="AG29" s="739"/>
      <c r="AH29" s="495">
        <f>AE29-U29</f>
        <v>-30000000</v>
      </c>
      <c r="AI29" s="499">
        <f>AH29/U29*100</f>
        <v>-100</v>
      </c>
      <c r="AJ29" s="302"/>
      <c r="AK29" s="302">
        <f>2836750000-AE29</f>
        <v>2836750000</v>
      </c>
    </row>
    <row r="30" spans="1:37" s="191" customFormat="1" ht="17.25" customHeight="1">
      <c r="A30" s="411" t="s">
        <v>643</v>
      </c>
      <c r="B30" s="223"/>
      <c r="C30" s="223"/>
      <c r="D30" s="223"/>
      <c r="E30" s="223"/>
      <c r="F30" s="224"/>
      <c r="G30" s="296" t="s">
        <v>105</v>
      </c>
      <c r="H30" s="299"/>
      <c r="I30" s="227"/>
      <c r="J30" s="227"/>
      <c r="K30" s="227"/>
      <c r="L30" s="227"/>
      <c r="M30" s="227"/>
      <c r="N30" s="300"/>
      <c r="O30" s="301"/>
      <c r="P30" s="300"/>
      <c r="Q30" s="301"/>
      <c r="R30" s="300"/>
      <c r="S30" s="219"/>
      <c r="T30" s="301"/>
      <c r="U30" s="738">
        <f>U31</f>
        <v>30000000</v>
      </c>
      <c r="V30" s="740"/>
      <c r="W30" s="740"/>
      <c r="X30" s="300"/>
      <c r="Y30" s="301"/>
      <c r="Z30" s="300"/>
      <c r="AA30" s="301"/>
      <c r="AB30" s="300"/>
      <c r="AC30" s="219"/>
      <c r="AD30" s="301"/>
      <c r="AE30" s="738">
        <v>0</v>
      </c>
      <c r="AF30" s="740"/>
      <c r="AG30" s="739"/>
      <c r="AH30" s="495">
        <f>AE30-U30</f>
        <v>-30000000</v>
      </c>
      <c r="AI30" s="499">
        <f>AH30/U30*100</f>
        <v>-100</v>
      </c>
      <c r="AJ30" s="302"/>
      <c r="AK30" s="302"/>
    </row>
    <row r="31" spans="1:35" s="191" customFormat="1" ht="17.25" customHeight="1">
      <c r="A31" s="411" t="s">
        <v>644</v>
      </c>
      <c r="B31" s="234"/>
      <c r="C31" s="234"/>
      <c r="D31" s="234"/>
      <c r="E31" s="234"/>
      <c r="F31" s="235"/>
      <c r="G31" s="526" t="s">
        <v>54</v>
      </c>
      <c r="H31" s="303"/>
      <c r="I31" s="227"/>
      <c r="J31" s="227"/>
      <c r="K31" s="227"/>
      <c r="L31" s="227"/>
      <c r="M31" s="227"/>
      <c r="N31" s="947"/>
      <c r="O31" s="948"/>
      <c r="P31" s="947"/>
      <c r="Q31" s="948"/>
      <c r="R31" s="947"/>
      <c r="S31" s="956"/>
      <c r="T31" s="948"/>
      <c r="U31" s="738">
        <f>U32</f>
        <v>30000000</v>
      </c>
      <c r="V31" s="740"/>
      <c r="W31" s="739"/>
      <c r="X31" s="956"/>
      <c r="Y31" s="948"/>
      <c r="Z31" s="947"/>
      <c r="AA31" s="948"/>
      <c r="AB31" s="947"/>
      <c r="AC31" s="956"/>
      <c r="AD31" s="948"/>
      <c r="AE31" s="738">
        <v>0</v>
      </c>
      <c r="AF31" s="740"/>
      <c r="AG31" s="739"/>
      <c r="AH31" s="495">
        <f>AE31-U31</f>
        <v>-30000000</v>
      </c>
      <c r="AI31" s="499">
        <f>AH31/U31*100</f>
        <v>-100</v>
      </c>
    </row>
    <row r="32" spans="1:37" s="8" customFormat="1" ht="17.25" customHeight="1">
      <c r="A32" s="414" t="s">
        <v>645</v>
      </c>
      <c r="B32" s="28"/>
      <c r="C32" s="28"/>
      <c r="D32" s="28"/>
      <c r="E32" s="28"/>
      <c r="F32" s="525"/>
      <c r="G32" s="306" t="s">
        <v>647</v>
      </c>
      <c r="H32" s="28"/>
      <c r="I32" s="28"/>
      <c r="J32" s="28"/>
      <c r="K32" s="28"/>
      <c r="L32" s="28"/>
      <c r="M32" s="525"/>
      <c r="N32" s="955"/>
      <c r="O32" s="950"/>
      <c r="P32" s="947"/>
      <c r="Q32" s="948"/>
      <c r="R32" s="947"/>
      <c r="S32" s="956"/>
      <c r="T32" s="948"/>
      <c r="U32" s="721">
        <f>U33</f>
        <v>30000000</v>
      </c>
      <c r="V32" s="735"/>
      <c r="W32" s="722"/>
      <c r="X32" s="955"/>
      <c r="Y32" s="950"/>
      <c r="Z32" s="947"/>
      <c r="AA32" s="948"/>
      <c r="AB32" s="947"/>
      <c r="AC32" s="956"/>
      <c r="AD32" s="948"/>
      <c r="AE32" s="721">
        <f>AE33</f>
        <v>0</v>
      </c>
      <c r="AF32" s="735"/>
      <c r="AG32" s="722"/>
      <c r="AH32" s="233">
        <f>AE32-U32</f>
        <v>-30000000</v>
      </c>
      <c r="AI32" s="500">
        <f>AH32/U32*100</f>
        <v>-100</v>
      </c>
      <c r="AJ32" s="592"/>
      <c r="AK32" s="592"/>
    </row>
    <row r="33" spans="1:35" s="191" customFormat="1" ht="15.75" customHeight="1">
      <c r="A33" s="414" t="s">
        <v>646</v>
      </c>
      <c r="B33" s="234"/>
      <c r="C33" s="234"/>
      <c r="D33" s="234"/>
      <c r="E33" s="234"/>
      <c r="F33" s="235"/>
      <c r="G33" s="306" t="s">
        <v>378</v>
      </c>
      <c r="H33" s="299"/>
      <c r="I33" s="228"/>
      <c r="J33" s="228"/>
      <c r="K33" s="228"/>
      <c r="L33" s="228"/>
      <c r="M33" s="322"/>
      <c r="N33" s="955"/>
      <c r="O33" s="950"/>
      <c r="P33" s="947"/>
      <c r="Q33" s="948"/>
      <c r="R33" s="947"/>
      <c r="S33" s="956"/>
      <c r="T33" s="948"/>
      <c r="U33" s="721">
        <f>U43</f>
        <v>30000000</v>
      </c>
      <c r="V33" s="735"/>
      <c r="W33" s="722"/>
      <c r="X33" s="955"/>
      <c r="Y33" s="950"/>
      <c r="Z33" s="947"/>
      <c r="AA33" s="948"/>
      <c r="AB33" s="947"/>
      <c r="AC33" s="956"/>
      <c r="AD33" s="948"/>
      <c r="AE33" s="721">
        <f>SUM(AE34:AG35)</f>
        <v>0</v>
      </c>
      <c r="AF33" s="735"/>
      <c r="AG33" s="722"/>
      <c r="AH33" s="233">
        <f>AE33-U33</f>
        <v>-30000000</v>
      </c>
      <c r="AI33" s="500">
        <f>AH33/U33*100</f>
        <v>-100</v>
      </c>
    </row>
    <row r="34" spans="1:37" s="191" customFormat="1" ht="18" customHeight="1">
      <c r="A34" s="411"/>
      <c r="B34" s="234"/>
      <c r="C34" s="234"/>
      <c r="D34" s="234"/>
      <c r="E34" s="234"/>
      <c r="F34" s="235"/>
      <c r="G34" s="593"/>
      <c r="I34" s="228"/>
      <c r="J34" s="228"/>
      <c r="K34" s="228"/>
      <c r="L34" s="228"/>
      <c r="M34" s="228"/>
      <c r="N34" s="945"/>
      <c r="O34" s="946"/>
      <c r="P34" s="947"/>
      <c r="Q34" s="948"/>
      <c r="R34" s="942"/>
      <c r="S34" s="943"/>
      <c r="T34" s="944"/>
      <c r="U34" s="721"/>
      <c r="V34" s="735"/>
      <c r="W34" s="722"/>
      <c r="X34" s="954"/>
      <c r="Y34" s="946"/>
      <c r="Z34" s="947"/>
      <c r="AA34" s="948"/>
      <c r="AB34" s="942"/>
      <c r="AC34" s="943"/>
      <c r="AD34" s="944"/>
      <c r="AE34" s="721"/>
      <c r="AF34" s="735"/>
      <c r="AG34" s="722"/>
      <c r="AH34" s="233"/>
      <c r="AI34" s="500"/>
      <c r="AK34" s="302"/>
    </row>
    <row r="35" spans="1:35" s="191" customFormat="1" ht="17.25" customHeight="1">
      <c r="A35" s="411"/>
      <c r="B35" s="234"/>
      <c r="C35" s="234"/>
      <c r="D35" s="234"/>
      <c r="E35" s="234"/>
      <c r="F35" s="235"/>
      <c r="G35" s="238"/>
      <c r="I35" s="228"/>
      <c r="J35" s="228"/>
      <c r="K35" s="228"/>
      <c r="L35" s="228"/>
      <c r="M35" s="322"/>
      <c r="N35" s="945"/>
      <c r="O35" s="946"/>
      <c r="P35" s="947"/>
      <c r="Q35" s="948"/>
      <c r="R35" s="942"/>
      <c r="S35" s="943"/>
      <c r="T35" s="944"/>
      <c r="U35" s="721"/>
      <c r="V35" s="735"/>
      <c r="W35" s="722"/>
      <c r="X35" s="954"/>
      <c r="Y35" s="946"/>
      <c r="Z35" s="947"/>
      <c r="AA35" s="948"/>
      <c r="AB35" s="942"/>
      <c r="AC35" s="943"/>
      <c r="AD35" s="944"/>
      <c r="AE35" s="721"/>
      <c r="AF35" s="735"/>
      <c r="AG35" s="722"/>
      <c r="AH35" s="233"/>
      <c r="AI35" s="500"/>
    </row>
    <row r="36" spans="1:35" s="191" customFormat="1" ht="15.75" customHeight="1">
      <c r="A36" s="414"/>
      <c r="B36" s="234"/>
      <c r="C36" s="234"/>
      <c r="D36" s="234"/>
      <c r="E36" s="234"/>
      <c r="F36" s="235"/>
      <c r="G36" s="306"/>
      <c r="H36" s="299"/>
      <c r="I36" s="228"/>
      <c r="J36" s="228"/>
      <c r="K36" s="228"/>
      <c r="L36" s="228"/>
      <c r="M36" s="322"/>
      <c r="N36" s="955"/>
      <c r="O36" s="950"/>
      <c r="P36" s="947"/>
      <c r="Q36" s="948"/>
      <c r="R36" s="947"/>
      <c r="S36" s="956"/>
      <c r="T36" s="948"/>
      <c r="U36" s="721"/>
      <c r="V36" s="735"/>
      <c r="W36" s="722"/>
      <c r="X36" s="955"/>
      <c r="Y36" s="950"/>
      <c r="Z36" s="947"/>
      <c r="AA36" s="948"/>
      <c r="AB36" s="947"/>
      <c r="AC36" s="956"/>
      <c r="AD36" s="948"/>
      <c r="AE36" s="721"/>
      <c r="AF36" s="735"/>
      <c r="AG36" s="722"/>
      <c r="AH36" s="233"/>
      <c r="AI36" s="413"/>
    </row>
    <row r="37" spans="1:35" ht="3" customHeight="1" hidden="1">
      <c r="A37" s="387"/>
      <c r="B37" s="234"/>
      <c r="C37" s="234"/>
      <c r="D37" s="234"/>
      <c r="E37" s="234"/>
      <c r="F37" s="235"/>
      <c r="G37" s="313"/>
      <c r="H37" s="228"/>
      <c r="I37" s="228"/>
      <c r="J37" s="228"/>
      <c r="K37" s="228"/>
      <c r="L37" s="228"/>
      <c r="M37" s="228"/>
      <c r="N37" s="949"/>
      <c r="O37" s="950"/>
      <c r="P37" s="947"/>
      <c r="Q37" s="948"/>
      <c r="R37" s="960"/>
      <c r="S37" s="961"/>
      <c r="T37" s="962"/>
      <c r="U37" s="727"/>
      <c r="V37" s="728"/>
      <c r="W37" s="729"/>
      <c r="X37" s="955"/>
      <c r="Y37" s="950"/>
      <c r="Z37" s="947"/>
      <c r="AA37" s="948"/>
      <c r="AB37" s="960"/>
      <c r="AC37" s="961"/>
      <c r="AD37" s="962"/>
      <c r="AE37" s="727"/>
      <c r="AF37" s="728"/>
      <c r="AG37" s="729"/>
      <c r="AH37" s="233"/>
      <c r="AI37" s="413"/>
    </row>
    <row r="38" spans="1:37" s="8" customFormat="1" ht="33.75" customHeight="1" thickBot="1">
      <c r="A38" s="1051" t="s">
        <v>266</v>
      </c>
      <c r="B38" s="1052"/>
      <c r="C38" s="1052"/>
      <c r="D38" s="1052"/>
      <c r="E38" s="1052"/>
      <c r="F38" s="1052"/>
      <c r="G38" s="1052"/>
      <c r="H38" s="1052"/>
      <c r="I38" s="1052"/>
      <c r="J38" s="1052"/>
      <c r="K38" s="1052"/>
      <c r="L38" s="1052"/>
      <c r="M38" s="1052"/>
      <c r="N38" s="1052"/>
      <c r="O38" s="1052"/>
      <c r="P38" s="1052"/>
      <c r="Q38" s="1052"/>
      <c r="R38" s="1052"/>
      <c r="S38" s="1052"/>
      <c r="T38" s="1052"/>
      <c r="U38" s="1052"/>
      <c r="V38" s="1052"/>
      <c r="W38" s="1052"/>
      <c r="X38" s="1052"/>
      <c r="Y38" s="1052"/>
      <c r="Z38" s="1052"/>
      <c r="AA38" s="1052"/>
      <c r="AB38" s="1052"/>
      <c r="AC38" s="1052"/>
      <c r="AD38" s="1052"/>
      <c r="AE38" s="1052"/>
      <c r="AF38" s="1052"/>
      <c r="AG38" s="1052"/>
      <c r="AH38" s="1052"/>
      <c r="AI38" s="1053"/>
      <c r="AJ38" s="441"/>
      <c r="AK38" s="349"/>
    </row>
    <row r="39" spans="1:37" s="8" customFormat="1" ht="17.25" customHeight="1">
      <c r="A39" s="647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8"/>
      <c r="O39" s="648"/>
      <c r="P39" s="453"/>
      <c r="Q39" s="649"/>
      <c r="R39" s="650"/>
      <c r="S39" s="650"/>
      <c r="T39" s="650"/>
      <c r="U39" s="453"/>
      <c r="V39" s="453"/>
      <c r="W39" s="453"/>
      <c r="X39" s="648"/>
      <c r="Y39" s="648"/>
      <c r="Z39" s="649"/>
      <c r="AA39" s="649"/>
      <c r="AB39" s="650"/>
      <c r="AC39" s="650"/>
      <c r="AD39" s="650"/>
      <c r="AE39" s="453"/>
      <c r="AF39" s="453"/>
      <c r="AG39" s="453"/>
      <c r="AH39" s="453"/>
      <c r="AI39" s="651"/>
      <c r="AJ39" s="441"/>
      <c r="AK39" s="441"/>
    </row>
    <row r="40" spans="1:35" s="319" customFormat="1" ht="4.5" customHeight="1" thickBot="1">
      <c r="A40" s="317"/>
      <c r="B40" s="317"/>
      <c r="C40" s="317"/>
      <c r="D40" s="317"/>
      <c r="E40" s="317"/>
      <c r="F40" s="317"/>
      <c r="G40" s="601"/>
      <c r="H40" s="317"/>
      <c r="I40" s="317"/>
      <c r="J40" s="317"/>
      <c r="K40" s="317"/>
      <c r="L40" s="317"/>
      <c r="M40" s="317"/>
      <c r="N40" s="954"/>
      <c r="O40" s="954"/>
      <c r="P40" s="956"/>
      <c r="Q40" s="956"/>
      <c r="R40" s="943"/>
      <c r="S40" s="943"/>
      <c r="T40" s="943"/>
      <c r="U40" s="735"/>
      <c r="V40" s="735"/>
      <c r="W40" s="735"/>
      <c r="X40" s="954"/>
      <c r="Y40" s="954"/>
      <c r="Z40" s="956"/>
      <c r="AA40" s="956"/>
      <c r="AB40" s="943"/>
      <c r="AC40" s="943"/>
      <c r="AD40" s="943"/>
      <c r="AE40" s="735"/>
      <c r="AF40" s="735"/>
      <c r="AG40" s="735"/>
      <c r="AH40" s="233"/>
      <c r="AI40" s="652"/>
    </row>
    <row r="41" spans="1:35" ht="16.5" customHeight="1">
      <c r="A41" s="417"/>
      <c r="B41" s="228"/>
      <c r="C41" s="228"/>
      <c r="D41" s="228"/>
      <c r="E41" s="228"/>
      <c r="F41" s="322"/>
      <c r="G41" s="323"/>
      <c r="H41" s="313"/>
      <c r="I41" s="307"/>
      <c r="J41" s="228"/>
      <c r="K41" s="228"/>
      <c r="L41" s="228"/>
      <c r="M41" s="228"/>
      <c r="N41" s="304"/>
      <c r="O41" s="305"/>
      <c r="P41" s="300"/>
      <c r="Q41" s="301"/>
      <c r="R41" s="308"/>
      <c r="S41" s="309"/>
      <c r="T41" s="310"/>
      <c r="U41" s="229"/>
      <c r="V41" s="233"/>
      <c r="W41" s="230"/>
      <c r="X41" s="304"/>
      <c r="Y41" s="305"/>
      <c r="Z41" s="300"/>
      <c r="AA41" s="301"/>
      <c r="AB41" s="308"/>
      <c r="AC41" s="309"/>
      <c r="AD41" s="310"/>
      <c r="AE41" s="587"/>
      <c r="AF41" s="453"/>
      <c r="AG41" s="513"/>
      <c r="AH41" s="233"/>
      <c r="AI41" s="527"/>
    </row>
    <row r="42" spans="1:36" s="311" customFormat="1" ht="8.25" customHeight="1">
      <c r="A42" s="414"/>
      <c r="B42" s="234"/>
      <c r="C42" s="234"/>
      <c r="D42" s="234"/>
      <c r="E42" s="234"/>
      <c r="F42" s="235"/>
      <c r="G42" s="306"/>
      <c r="H42" s="307"/>
      <c r="I42" s="228"/>
      <c r="J42" s="228"/>
      <c r="K42" s="228"/>
      <c r="L42" s="228"/>
      <c r="M42" s="228"/>
      <c r="N42" s="949"/>
      <c r="O42" s="950"/>
      <c r="P42" s="947"/>
      <c r="Q42" s="948"/>
      <c r="R42" s="942"/>
      <c r="S42" s="943"/>
      <c r="T42" s="944"/>
      <c r="U42" s="721"/>
      <c r="V42" s="735"/>
      <c r="W42" s="735"/>
      <c r="X42" s="949"/>
      <c r="Y42" s="950"/>
      <c r="Z42" s="947"/>
      <c r="AA42" s="948"/>
      <c r="AB42" s="942"/>
      <c r="AC42" s="943"/>
      <c r="AD42" s="944"/>
      <c r="AE42" s="721"/>
      <c r="AF42" s="735"/>
      <c r="AG42" s="722"/>
      <c r="AH42" s="233"/>
      <c r="AI42" s="500"/>
      <c r="AJ42" s="604"/>
    </row>
    <row r="43" spans="1:37" s="191" customFormat="1" ht="18" customHeight="1">
      <c r="A43" s="411"/>
      <c r="B43" s="234"/>
      <c r="C43" s="234"/>
      <c r="D43" s="234"/>
      <c r="E43" s="234"/>
      <c r="F43" s="235"/>
      <c r="G43" s="658" t="s">
        <v>648</v>
      </c>
      <c r="I43" s="228"/>
      <c r="J43" s="228"/>
      <c r="K43" s="228"/>
      <c r="L43" s="228"/>
      <c r="M43" s="228"/>
      <c r="N43" s="945">
        <v>1</v>
      </c>
      <c r="O43" s="946"/>
      <c r="P43" s="947" t="s">
        <v>649</v>
      </c>
      <c r="Q43" s="948"/>
      <c r="R43" s="942">
        <v>30000000</v>
      </c>
      <c r="S43" s="943"/>
      <c r="T43" s="944"/>
      <c r="U43" s="721">
        <f>N43*R43</f>
        <v>30000000</v>
      </c>
      <c r="V43" s="735"/>
      <c r="W43" s="722"/>
      <c r="X43" s="954">
        <v>0</v>
      </c>
      <c r="Y43" s="946"/>
      <c r="Z43" s="947" t="s">
        <v>182</v>
      </c>
      <c r="AA43" s="948"/>
      <c r="AB43" s="942">
        <v>0</v>
      </c>
      <c r="AC43" s="943"/>
      <c r="AD43" s="944"/>
      <c r="AE43" s="721">
        <f>X43*AB43</f>
        <v>0</v>
      </c>
      <c r="AF43" s="735"/>
      <c r="AG43" s="722"/>
      <c r="AH43" s="233">
        <f>AE43-U43</f>
        <v>-30000000</v>
      </c>
      <c r="AI43" s="500">
        <f>AH43/U43*100</f>
        <v>-100</v>
      </c>
      <c r="AK43" s="302"/>
    </row>
    <row r="44" spans="1:35" ht="16.5" customHeight="1">
      <c r="A44" s="417"/>
      <c r="B44" s="228"/>
      <c r="C44" s="228"/>
      <c r="D44" s="228"/>
      <c r="E44" s="228"/>
      <c r="F44" s="322"/>
      <c r="G44" s="329"/>
      <c r="H44" s="313"/>
      <c r="I44" s="228"/>
      <c r="J44" s="228"/>
      <c r="K44" s="228"/>
      <c r="L44" s="228"/>
      <c r="M44" s="228"/>
      <c r="N44" s="721"/>
      <c r="O44" s="1037"/>
      <c r="P44" s="721"/>
      <c r="Q44" s="1037"/>
      <c r="R44" s="1038"/>
      <c r="S44" s="914"/>
      <c r="T44" s="1037"/>
      <c r="U44" s="721"/>
      <c r="V44" s="914"/>
      <c r="W44" s="1037"/>
      <c r="X44" s="328"/>
      <c r="Y44" s="330"/>
      <c r="Z44" s="331"/>
      <c r="AA44" s="332"/>
      <c r="AB44" s="309"/>
      <c r="AC44" s="309"/>
      <c r="AD44" s="310"/>
      <c r="AE44" s="229"/>
      <c r="AF44" s="233"/>
      <c r="AG44" s="230"/>
      <c r="AH44" s="233"/>
      <c r="AI44" s="413"/>
    </row>
    <row r="45" spans="1:37" ht="22.5" customHeight="1" thickBot="1">
      <c r="A45" s="1018" t="s">
        <v>194</v>
      </c>
      <c r="B45" s="1019"/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20"/>
      <c r="U45" s="1021">
        <f>U29</f>
        <v>30000000</v>
      </c>
      <c r="V45" s="1022"/>
      <c r="W45" s="1023"/>
      <c r="X45" s="1024" t="s">
        <v>194</v>
      </c>
      <c r="Y45" s="1025"/>
      <c r="Z45" s="1025"/>
      <c r="AA45" s="1025"/>
      <c r="AB45" s="1025"/>
      <c r="AC45" s="1025"/>
      <c r="AD45" s="1026"/>
      <c r="AE45" s="1021">
        <f>AE29</f>
        <v>0</v>
      </c>
      <c r="AF45" s="1022"/>
      <c r="AG45" s="1023"/>
      <c r="AH45" s="496">
        <f>AE45-U45</f>
        <v>-30000000</v>
      </c>
      <c r="AI45" s="519">
        <f>AH45/U45*100</f>
        <v>-100</v>
      </c>
      <c r="AK45" s="312">
        <f>2836750000-AE45</f>
        <v>2836750000</v>
      </c>
    </row>
    <row r="46" spans="1:37" ht="24" customHeight="1" thickTop="1">
      <c r="A46" s="419"/>
      <c r="B46" s="456" t="s">
        <v>259</v>
      </c>
      <c r="C46" s="94"/>
      <c r="D46" s="94"/>
      <c r="E46" s="94"/>
      <c r="F46" s="94"/>
      <c r="G46" s="94"/>
      <c r="H46" s="94"/>
      <c r="I46" s="138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334"/>
      <c r="X46" s="1034" t="s">
        <v>97</v>
      </c>
      <c r="Y46" s="1035"/>
      <c r="Z46" s="1035"/>
      <c r="AA46" s="1035"/>
      <c r="AB46" s="1035"/>
      <c r="AC46" s="1035"/>
      <c r="AD46" s="1035"/>
      <c r="AE46" s="1035"/>
      <c r="AF46" s="1035"/>
      <c r="AG46" s="1035"/>
      <c r="AH46" s="1035"/>
      <c r="AI46" s="1036"/>
      <c r="AJ46" s="432"/>
      <c r="AK46" s="514">
        <f>39300/200</f>
        <v>196.5</v>
      </c>
    </row>
    <row r="47" spans="1:37" s="337" customFormat="1" ht="18" customHeight="1">
      <c r="A47" s="420"/>
      <c r="B47" s="94" t="s">
        <v>26</v>
      </c>
      <c r="C47" s="350"/>
      <c r="D47" s="94"/>
      <c r="E47" s="351" t="s">
        <v>57</v>
      </c>
      <c r="F47" s="1046">
        <v>0</v>
      </c>
      <c r="G47" s="1046"/>
      <c r="H47" s="1046"/>
      <c r="I47" s="1046"/>
      <c r="J47" s="91"/>
      <c r="K47" s="335"/>
      <c r="L47" s="335"/>
      <c r="M47" s="335"/>
      <c r="N47" s="335"/>
      <c r="O47" s="335"/>
      <c r="P47" s="335"/>
      <c r="Q47" s="91"/>
      <c r="R47" s="91"/>
      <c r="S47" s="75"/>
      <c r="T47" s="91"/>
      <c r="U47" s="91"/>
      <c r="V47" s="91"/>
      <c r="W47" s="336"/>
      <c r="X47" s="1031"/>
      <c r="Y47" s="1032"/>
      <c r="Z47" s="1032"/>
      <c r="AA47" s="1032"/>
      <c r="AB47" s="1032"/>
      <c r="AC47" s="1032"/>
      <c r="AD47" s="1032"/>
      <c r="AE47" s="1032"/>
      <c r="AF47" s="1032"/>
      <c r="AG47" s="1032"/>
      <c r="AH47" s="1032"/>
      <c r="AI47" s="1033"/>
      <c r="AJ47" s="344"/>
      <c r="AK47" s="515" t="e">
        <f>#REF!-197</f>
        <v>#REF!</v>
      </c>
    </row>
    <row r="48" spans="1:36" s="337" customFormat="1" ht="18" customHeight="1">
      <c r="A48" s="420"/>
      <c r="B48" s="94" t="s">
        <v>27</v>
      </c>
      <c r="C48" s="350"/>
      <c r="D48" s="94"/>
      <c r="E48" s="351" t="s">
        <v>57</v>
      </c>
      <c r="F48" s="1046">
        <v>0</v>
      </c>
      <c r="G48" s="1046"/>
      <c r="H48" s="1046"/>
      <c r="I48" s="1046"/>
      <c r="J48" s="91"/>
      <c r="K48" s="335"/>
      <c r="L48" s="335"/>
      <c r="M48" s="335"/>
      <c r="N48" s="335"/>
      <c r="O48" s="335"/>
      <c r="P48" s="335"/>
      <c r="Q48" s="91"/>
      <c r="R48" s="91"/>
      <c r="S48" s="75"/>
      <c r="T48" s="91"/>
      <c r="U48" s="91"/>
      <c r="V48" s="91"/>
      <c r="W48" s="336"/>
      <c r="X48" s="338"/>
      <c r="Y48" s="335"/>
      <c r="Z48" s="335"/>
      <c r="AA48" s="91"/>
      <c r="AB48" s="91"/>
      <c r="AC48" s="75"/>
      <c r="AD48" s="91"/>
      <c r="AE48" s="91"/>
      <c r="AF48" s="91"/>
      <c r="AG48" s="91"/>
      <c r="AH48" s="91"/>
      <c r="AI48" s="375"/>
      <c r="AJ48" s="344"/>
    </row>
    <row r="49" spans="1:36" s="337" customFormat="1" ht="17.25" customHeight="1">
      <c r="A49" s="420"/>
      <c r="B49" s="94" t="s">
        <v>28</v>
      </c>
      <c r="C49" s="350"/>
      <c r="D49" s="94"/>
      <c r="E49" s="351" t="s">
        <v>57</v>
      </c>
      <c r="F49" s="1046">
        <v>0</v>
      </c>
      <c r="G49" s="1046"/>
      <c r="H49" s="1046"/>
      <c r="I49" s="1046"/>
      <c r="J49" s="91"/>
      <c r="K49" s="335"/>
      <c r="L49" s="335"/>
      <c r="M49" s="335"/>
      <c r="N49" s="335"/>
      <c r="O49" s="335"/>
      <c r="P49" s="335"/>
      <c r="Q49" s="91"/>
      <c r="R49" s="91"/>
      <c r="S49" s="75"/>
      <c r="T49" s="91"/>
      <c r="U49" s="91"/>
      <c r="V49" s="91"/>
      <c r="W49" s="91"/>
      <c r="X49" s="1028"/>
      <c r="Y49" s="1029"/>
      <c r="Z49" s="1029"/>
      <c r="AA49" s="1029"/>
      <c r="AB49" s="1029"/>
      <c r="AC49" s="1029"/>
      <c r="AD49" s="1029"/>
      <c r="AE49" s="1029"/>
      <c r="AF49" s="1029"/>
      <c r="AG49" s="1029"/>
      <c r="AH49" s="1029"/>
      <c r="AI49" s="1030"/>
      <c r="AJ49" s="344"/>
    </row>
    <row r="50" spans="1:36" s="337" customFormat="1" ht="16.5" customHeight="1">
      <c r="A50" s="420"/>
      <c r="B50" s="94" t="s">
        <v>29</v>
      </c>
      <c r="C50" s="352"/>
      <c r="D50" s="353"/>
      <c r="E50" s="351" t="s">
        <v>57</v>
      </c>
      <c r="F50" s="1047">
        <v>0</v>
      </c>
      <c r="G50" s="1047"/>
      <c r="H50" s="1047"/>
      <c r="I50" s="1047"/>
      <c r="J50" s="91"/>
      <c r="K50" s="339"/>
      <c r="L50" s="339"/>
      <c r="M50" s="339"/>
      <c r="N50" s="339"/>
      <c r="O50" s="339"/>
      <c r="P50" s="339"/>
      <c r="Q50" s="91"/>
      <c r="R50" s="91"/>
      <c r="S50" s="144"/>
      <c r="T50" s="91"/>
      <c r="U50" s="91"/>
      <c r="V50" s="91"/>
      <c r="W50" s="91"/>
      <c r="X50" s="1028" t="s">
        <v>225</v>
      </c>
      <c r="Y50" s="1029"/>
      <c r="Z50" s="1029"/>
      <c r="AA50" s="1029"/>
      <c r="AB50" s="1029"/>
      <c r="AC50" s="1029"/>
      <c r="AD50" s="1029"/>
      <c r="AE50" s="1029"/>
      <c r="AF50" s="1029"/>
      <c r="AG50" s="1029"/>
      <c r="AH50" s="1029"/>
      <c r="AI50" s="1030"/>
      <c r="AJ50" s="344"/>
    </row>
    <row r="51" spans="1:36" s="337" customFormat="1" ht="16.5" customHeight="1">
      <c r="A51" s="420"/>
      <c r="B51" s="94"/>
      <c r="C51" s="94"/>
      <c r="D51" s="354" t="s">
        <v>25</v>
      </c>
      <c r="E51" s="355" t="s">
        <v>57</v>
      </c>
      <c r="F51" s="1048">
        <f>SUM(F47:I50)</f>
        <v>0</v>
      </c>
      <c r="G51" s="1048"/>
      <c r="H51" s="1048"/>
      <c r="I51" s="1048"/>
      <c r="J51" s="91"/>
      <c r="K51" s="91"/>
      <c r="L51" s="91"/>
      <c r="M51" s="91"/>
      <c r="N51" s="91"/>
      <c r="O51" s="91"/>
      <c r="P51" s="91"/>
      <c r="Q51" s="91"/>
      <c r="R51" s="91"/>
      <c r="S51" s="75"/>
      <c r="T51" s="91"/>
      <c r="U51" s="143"/>
      <c r="V51" s="143"/>
      <c r="W51" s="340"/>
      <c r="X51" s="1031" t="str">
        <f>'Pemel Gdng'!AB57</f>
        <v>Pembina Tingkat I</v>
      </c>
      <c r="Y51" s="1032"/>
      <c r="Z51" s="1032"/>
      <c r="AA51" s="1032"/>
      <c r="AB51" s="1032"/>
      <c r="AC51" s="1032"/>
      <c r="AD51" s="1032"/>
      <c r="AE51" s="1032"/>
      <c r="AF51" s="1032"/>
      <c r="AG51" s="1032"/>
      <c r="AH51" s="1032"/>
      <c r="AI51" s="1033"/>
      <c r="AJ51" s="344"/>
    </row>
    <row r="52" spans="1:36" s="337" customFormat="1" ht="15" customHeight="1">
      <c r="A52" s="421"/>
      <c r="B52" s="145"/>
      <c r="C52" s="145"/>
      <c r="D52" s="356"/>
      <c r="E52" s="357"/>
      <c r="F52" s="358"/>
      <c r="G52" s="358"/>
      <c r="H52" s="358"/>
      <c r="I52" s="358"/>
      <c r="J52" s="146"/>
      <c r="K52" s="146"/>
      <c r="L52" s="146"/>
      <c r="M52" s="146"/>
      <c r="N52" s="146"/>
      <c r="O52" s="146"/>
      <c r="P52" s="146"/>
      <c r="Q52" s="146"/>
      <c r="R52" s="146"/>
      <c r="S52" s="171"/>
      <c r="T52" s="146"/>
      <c r="U52" s="341"/>
      <c r="V52" s="341"/>
      <c r="W52" s="342"/>
      <c r="X52" s="1027" t="s">
        <v>136</v>
      </c>
      <c r="Y52" s="711"/>
      <c r="Z52" s="711"/>
      <c r="AA52" s="711"/>
      <c r="AB52" s="711"/>
      <c r="AC52" s="711"/>
      <c r="AD52" s="711"/>
      <c r="AE52" s="711"/>
      <c r="AF52" s="711"/>
      <c r="AG52" s="711"/>
      <c r="AH52" s="711"/>
      <c r="AI52" s="712"/>
      <c r="AJ52" s="344"/>
    </row>
    <row r="53" spans="1:36" s="337" customFormat="1" ht="18" customHeight="1">
      <c r="A53" s="751" t="s">
        <v>260</v>
      </c>
      <c r="B53" s="752"/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1039"/>
      <c r="X53" s="1040" t="str">
        <f>'Pemel Gdng'!AB61</f>
        <v>Wonosobo,          Agustus 2019</v>
      </c>
      <c r="Y53" s="1041"/>
      <c r="Z53" s="1041"/>
      <c r="AA53" s="1041"/>
      <c r="AB53" s="1041"/>
      <c r="AC53" s="1041"/>
      <c r="AD53" s="1041"/>
      <c r="AE53" s="1041"/>
      <c r="AF53" s="1041"/>
      <c r="AG53" s="1041"/>
      <c r="AH53" s="1041"/>
      <c r="AI53" s="1042"/>
      <c r="AJ53" s="344"/>
    </row>
    <row r="54" spans="1:36" s="337" customFormat="1" ht="12.75" customHeight="1">
      <c r="A54" s="362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1043"/>
      <c r="Y54" s="1044"/>
      <c r="Z54" s="1044"/>
      <c r="AA54" s="1044"/>
      <c r="AB54" s="1044"/>
      <c r="AC54" s="1044"/>
      <c r="AD54" s="1044"/>
      <c r="AE54" s="1044"/>
      <c r="AF54" s="1044"/>
      <c r="AG54" s="1044"/>
      <c r="AH54" s="1044"/>
      <c r="AI54" s="1045"/>
      <c r="AJ54" s="344"/>
    </row>
    <row r="55" spans="1:36" s="337" customFormat="1" ht="15.75" customHeight="1">
      <c r="A55" s="394"/>
      <c r="B55" s="267" t="s">
        <v>31</v>
      </c>
      <c r="C55" s="91" t="s">
        <v>195</v>
      </c>
      <c r="D55" s="91"/>
      <c r="E55" s="92"/>
      <c r="F55" s="92"/>
      <c r="G55" s="92" t="s">
        <v>201</v>
      </c>
      <c r="H55" s="344"/>
      <c r="I55" s="344"/>
      <c r="J55" s="344"/>
      <c r="K55" s="344"/>
      <c r="L55" s="272"/>
      <c r="M55" s="346" t="s">
        <v>196</v>
      </c>
      <c r="N55" s="91"/>
      <c r="O55" s="91"/>
      <c r="P55" s="91"/>
      <c r="Q55" s="91"/>
      <c r="R55" s="91"/>
      <c r="S55" s="75"/>
      <c r="T55" s="91"/>
      <c r="U55" s="91"/>
      <c r="V55" s="91"/>
      <c r="W55" s="91"/>
      <c r="X55" s="1031" t="s">
        <v>30</v>
      </c>
      <c r="Y55" s="1032"/>
      <c r="Z55" s="1032"/>
      <c r="AA55" s="1032"/>
      <c r="AB55" s="1032"/>
      <c r="AC55" s="1032"/>
      <c r="AD55" s="1032"/>
      <c r="AE55" s="1032"/>
      <c r="AF55" s="1032"/>
      <c r="AG55" s="1032"/>
      <c r="AH55" s="1032"/>
      <c r="AI55" s="1033"/>
      <c r="AJ55" s="344"/>
    </row>
    <row r="56" spans="1:36" s="337" customFormat="1" ht="18" customHeight="1">
      <c r="A56" s="394"/>
      <c r="B56" s="267"/>
      <c r="C56" s="91"/>
      <c r="D56" s="91"/>
      <c r="E56" s="91"/>
      <c r="F56" s="91"/>
      <c r="G56" s="91"/>
      <c r="H56" s="344"/>
      <c r="I56" s="344"/>
      <c r="J56" s="344"/>
      <c r="K56" s="344"/>
      <c r="L56" s="91"/>
      <c r="M56" s="347"/>
      <c r="N56" s="91"/>
      <c r="O56" s="91"/>
      <c r="P56" s="91"/>
      <c r="Q56" s="91"/>
      <c r="R56" s="91"/>
      <c r="S56" s="75"/>
      <c r="T56" s="91"/>
      <c r="U56" s="91"/>
      <c r="V56" s="91"/>
      <c r="W56" s="91"/>
      <c r="X56" s="1031" t="s">
        <v>53</v>
      </c>
      <c r="Y56" s="1032"/>
      <c r="Z56" s="1032"/>
      <c r="AA56" s="1032"/>
      <c r="AB56" s="1032"/>
      <c r="AC56" s="1032"/>
      <c r="AD56" s="1032"/>
      <c r="AE56" s="1032"/>
      <c r="AF56" s="1032"/>
      <c r="AG56" s="1032"/>
      <c r="AH56" s="1032"/>
      <c r="AI56" s="1033"/>
      <c r="AJ56" s="344"/>
    </row>
    <row r="57" spans="1:36" s="337" customFormat="1" ht="18" customHeight="1">
      <c r="A57" s="394"/>
      <c r="B57" s="267" t="s">
        <v>32</v>
      </c>
      <c r="C57" s="91" t="s">
        <v>219</v>
      </c>
      <c r="D57" s="91"/>
      <c r="E57" s="92"/>
      <c r="F57" s="92"/>
      <c r="G57" s="92" t="s">
        <v>420</v>
      </c>
      <c r="H57" s="344"/>
      <c r="I57" s="344"/>
      <c r="J57" s="344"/>
      <c r="K57" s="344"/>
      <c r="L57" s="92"/>
      <c r="M57" s="347"/>
      <c r="N57" s="272"/>
      <c r="O57" s="92"/>
      <c r="P57" s="272"/>
      <c r="Q57" s="272" t="s">
        <v>32</v>
      </c>
      <c r="R57" s="92" t="s">
        <v>197</v>
      </c>
      <c r="S57" s="153"/>
      <c r="T57" s="91"/>
      <c r="U57" s="91"/>
      <c r="V57" s="91"/>
      <c r="W57" s="91"/>
      <c r="X57" s="343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422"/>
      <c r="AJ57" s="344"/>
    </row>
    <row r="58" spans="1:36" s="337" customFormat="1" ht="15" customHeight="1">
      <c r="A58" s="362"/>
      <c r="B58" s="91"/>
      <c r="C58" s="91"/>
      <c r="D58" s="210"/>
      <c r="E58" s="210"/>
      <c r="F58" s="210"/>
      <c r="G58" s="92"/>
      <c r="H58" s="344"/>
      <c r="I58" s="344"/>
      <c r="J58" s="344"/>
      <c r="K58" s="344"/>
      <c r="L58" s="210"/>
      <c r="M58" s="348"/>
      <c r="N58" s="91"/>
      <c r="O58" s="91"/>
      <c r="P58" s="91"/>
      <c r="Q58" s="91"/>
      <c r="R58" s="210"/>
      <c r="S58" s="75"/>
      <c r="T58" s="210"/>
      <c r="U58" s="210"/>
      <c r="V58" s="210"/>
      <c r="W58" s="210"/>
      <c r="X58" s="345"/>
      <c r="Y58" s="92"/>
      <c r="Z58" s="92"/>
      <c r="AA58" s="91"/>
      <c r="AB58" s="91"/>
      <c r="AC58" s="153"/>
      <c r="AD58" s="91"/>
      <c r="AE58" s="91"/>
      <c r="AF58" s="91"/>
      <c r="AG58" s="91"/>
      <c r="AH58" s="91"/>
      <c r="AI58" s="375"/>
      <c r="AJ58" s="344"/>
    </row>
    <row r="59" spans="1:36" s="337" customFormat="1" ht="16.5" customHeight="1">
      <c r="A59" s="396"/>
      <c r="B59" s="267" t="s">
        <v>33</v>
      </c>
      <c r="C59" s="91" t="s">
        <v>219</v>
      </c>
      <c r="D59" s="91"/>
      <c r="E59" s="75"/>
      <c r="F59" s="92"/>
      <c r="G59" s="92" t="s">
        <v>199</v>
      </c>
      <c r="H59" s="344"/>
      <c r="I59" s="344"/>
      <c r="J59" s="344"/>
      <c r="K59" s="344"/>
      <c r="L59" s="272"/>
      <c r="M59" s="346" t="s">
        <v>198</v>
      </c>
      <c r="N59" s="75"/>
      <c r="O59" s="75"/>
      <c r="P59" s="75"/>
      <c r="Q59" s="75"/>
      <c r="R59" s="273"/>
      <c r="S59" s="144"/>
      <c r="T59" s="273"/>
      <c r="U59" s="273"/>
      <c r="V59" s="91"/>
      <c r="W59" s="91"/>
      <c r="X59" s="1028"/>
      <c r="Y59" s="1029"/>
      <c r="Z59" s="1029"/>
      <c r="AA59" s="1029"/>
      <c r="AB59" s="1029"/>
      <c r="AC59" s="1029"/>
      <c r="AD59" s="1029"/>
      <c r="AE59" s="1029"/>
      <c r="AF59" s="1029"/>
      <c r="AG59" s="1029"/>
      <c r="AH59" s="1029"/>
      <c r="AI59" s="1030"/>
      <c r="AJ59" s="344"/>
    </row>
    <row r="60" spans="1:36" s="337" customFormat="1" ht="16.5" customHeight="1">
      <c r="A60" s="396"/>
      <c r="B60" s="267"/>
      <c r="C60" s="91"/>
      <c r="D60" s="91"/>
      <c r="E60" s="75"/>
      <c r="F60" s="92"/>
      <c r="G60" s="92"/>
      <c r="H60" s="344"/>
      <c r="I60" s="344"/>
      <c r="J60" s="344"/>
      <c r="K60" s="344"/>
      <c r="L60" s="272"/>
      <c r="M60" s="346"/>
      <c r="N60" s="75"/>
      <c r="O60" s="75"/>
      <c r="P60" s="75"/>
      <c r="Q60" s="75"/>
      <c r="R60" s="273"/>
      <c r="S60" s="144"/>
      <c r="T60" s="273"/>
      <c r="U60" s="273"/>
      <c r="V60" s="91"/>
      <c r="W60" s="91"/>
      <c r="X60" s="1028" t="str">
        <f>'Pemel Gdng'!AB67</f>
        <v>Drs. M. KRISTIJADI, M.Si</v>
      </c>
      <c r="Y60" s="1029"/>
      <c r="Z60" s="1029"/>
      <c r="AA60" s="1029"/>
      <c r="AB60" s="1029"/>
      <c r="AC60" s="1029"/>
      <c r="AD60" s="1029"/>
      <c r="AE60" s="1029"/>
      <c r="AF60" s="1029"/>
      <c r="AG60" s="1029"/>
      <c r="AH60" s="1029"/>
      <c r="AI60" s="1030"/>
      <c r="AJ60" s="344"/>
    </row>
    <row r="61" spans="1:35" s="344" customFormat="1" ht="15" customHeight="1">
      <c r="A61" s="396"/>
      <c r="B61" s="267"/>
      <c r="C61" s="91"/>
      <c r="D61" s="91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273"/>
      <c r="R61" s="273"/>
      <c r="S61" s="75"/>
      <c r="T61" s="273"/>
      <c r="U61" s="273"/>
      <c r="V61" s="91"/>
      <c r="W61" s="91"/>
      <c r="X61" s="1031" t="str">
        <f>Litrik!AB63</f>
        <v>NIP.  19681226 199403 1 005</v>
      </c>
      <c r="Y61" s="1032"/>
      <c r="Z61" s="1032"/>
      <c r="AA61" s="1032"/>
      <c r="AB61" s="1032"/>
      <c r="AC61" s="1032"/>
      <c r="AD61" s="1032"/>
      <c r="AE61" s="1032"/>
      <c r="AF61" s="1032"/>
      <c r="AG61" s="1032"/>
      <c r="AH61" s="1032"/>
      <c r="AI61" s="1033"/>
    </row>
    <row r="62" spans="1:35" s="344" customFormat="1" ht="3" customHeight="1" thickBot="1">
      <c r="A62" s="423"/>
      <c r="B62" s="424"/>
      <c r="C62" s="424"/>
      <c r="D62" s="424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2"/>
      <c r="T62" s="380"/>
      <c r="U62" s="380"/>
      <c r="V62" s="380"/>
      <c r="W62" s="380"/>
      <c r="X62" s="425"/>
      <c r="Y62" s="380"/>
      <c r="Z62" s="380"/>
      <c r="AA62" s="380"/>
      <c r="AB62" s="380"/>
      <c r="AC62" s="382"/>
      <c r="AD62" s="380"/>
      <c r="AE62" s="380"/>
      <c r="AF62" s="380"/>
      <c r="AG62" s="380"/>
      <c r="AH62" s="380"/>
      <c r="AI62" s="383"/>
    </row>
    <row r="63" spans="1:23" s="344" customFormat="1" ht="15" customHeight="1">
      <c r="A63" s="75"/>
      <c r="B63" s="75"/>
      <c r="C63" s="75"/>
      <c r="D63" s="75"/>
      <c r="E63" s="267"/>
      <c r="F63" s="91"/>
      <c r="G63" s="75"/>
      <c r="H63" s="75"/>
      <c r="I63" s="75"/>
      <c r="J63" s="272"/>
      <c r="K63" s="92"/>
      <c r="L63" s="75"/>
      <c r="M63" s="75"/>
      <c r="N63" s="75"/>
      <c r="O63" s="75"/>
      <c r="P63" s="75"/>
      <c r="Q63" s="273"/>
      <c r="R63" s="273"/>
      <c r="S63" s="75"/>
      <c r="T63" s="273"/>
      <c r="U63" s="273"/>
      <c r="V63" s="91"/>
      <c r="W63" s="91"/>
    </row>
    <row r="64" spans="1:35" s="191" customFormat="1" ht="1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</row>
    <row r="65" spans="1:35" s="191" customFormat="1" ht="1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</row>
  </sheetData>
  <sheetProtection/>
  <mergeCells count="168">
    <mergeCell ref="F50:I50"/>
    <mergeCell ref="X50:AI50"/>
    <mergeCell ref="F51:I51"/>
    <mergeCell ref="X51:AI51"/>
    <mergeCell ref="X52:AI52"/>
    <mergeCell ref="X49:AI49"/>
    <mergeCell ref="X55:AI55"/>
    <mergeCell ref="X56:AI56"/>
    <mergeCell ref="X59:AI59"/>
    <mergeCell ref="X60:AI60"/>
    <mergeCell ref="X61:AI61"/>
    <mergeCell ref="A45:T45"/>
    <mergeCell ref="U45:W45"/>
    <mergeCell ref="A53:W53"/>
    <mergeCell ref="X53:AI54"/>
    <mergeCell ref="X45:AD45"/>
    <mergeCell ref="AE45:AG45"/>
    <mergeCell ref="X46:AI47"/>
    <mergeCell ref="F47:I47"/>
    <mergeCell ref="F48:I48"/>
    <mergeCell ref="F49:I49"/>
    <mergeCell ref="AB43:AD43"/>
    <mergeCell ref="AE43:AG43"/>
    <mergeCell ref="N44:O44"/>
    <mergeCell ref="P44:Q44"/>
    <mergeCell ref="R44:T44"/>
    <mergeCell ref="U44:W44"/>
    <mergeCell ref="N43:O43"/>
    <mergeCell ref="P43:Q43"/>
    <mergeCell ref="R43:T43"/>
    <mergeCell ref="U43:W43"/>
    <mergeCell ref="X43:Y43"/>
    <mergeCell ref="Z43:AA43"/>
    <mergeCell ref="AE40:AG40"/>
    <mergeCell ref="N42:O42"/>
    <mergeCell ref="P42:Q42"/>
    <mergeCell ref="R42:T42"/>
    <mergeCell ref="U42:W42"/>
    <mergeCell ref="X42:Y42"/>
    <mergeCell ref="Z42:AA42"/>
    <mergeCell ref="AB42:AD42"/>
    <mergeCell ref="N40:O40"/>
    <mergeCell ref="AE42:AG42"/>
    <mergeCell ref="P40:Q40"/>
    <mergeCell ref="R40:T40"/>
    <mergeCell ref="U40:W40"/>
    <mergeCell ref="X40:Y40"/>
    <mergeCell ref="Z40:AA40"/>
    <mergeCell ref="AB37:AD37"/>
    <mergeCell ref="AB40:AD40"/>
    <mergeCell ref="AE37:AG37"/>
    <mergeCell ref="A38:AI38"/>
    <mergeCell ref="N37:O37"/>
    <mergeCell ref="P37:Q37"/>
    <mergeCell ref="R37:T37"/>
    <mergeCell ref="U37:W37"/>
    <mergeCell ref="X37:Y37"/>
    <mergeCell ref="Z37:AA37"/>
    <mergeCell ref="N36:O36"/>
    <mergeCell ref="P36:Q36"/>
    <mergeCell ref="R36:T36"/>
    <mergeCell ref="U36:W36"/>
    <mergeCell ref="X36:Y36"/>
    <mergeCell ref="Z36:AA36"/>
    <mergeCell ref="AB36:AD36"/>
    <mergeCell ref="AE36:AG36"/>
    <mergeCell ref="AB35:AD35"/>
    <mergeCell ref="AE35:AG35"/>
    <mergeCell ref="N35:O35"/>
    <mergeCell ref="P35:Q35"/>
    <mergeCell ref="R35:T35"/>
    <mergeCell ref="U35:W35"/>
    <mergeCell ref="X35:Y35"/>
    <mergeCell ref="Z35:AA35"/>
    <mergeCell ref="AB33:AD33"/>
    <mergeCell ref="AE33:AG33"/>
    <mergeCell ref="N34:O34"/>
    <mergeCell ref="P34:Q34"/>
    <mergeCell ref="R34:T34"/>
    <mergeCell ref="U34:W34"/>
    <mergeCell ref="X34:Y34"/>
    <mergeCell ref="Z34:AA34"/>
    <mergeCell ref="AB34:AD34"/>
    <mergeCell ref="AE34:AG34"/>
    <mergeCell ref="N33:O33"/>
    <mergeCell ref="P33:Q33"/>
    <mergeCell ref="R33:T33"/>
    <mergeCell ref="U33:W33"/>
    <mergeCell ref="X33:Y33"/>
    <mergeCell ref="Z33:AA33"/>
    <mergeCell ref="AB31:AD31"/>
    <mergeCell ref="AE31:AG31"/>
    <mergeCell ref="N32:O32"/>
    <mergeCell ref="P32:Q32"/>
    <mergeCell ref="R32:T32"/>
    <mergeCell ref="U32:W32"/>
    <mergeCell ref="X32:Y32"/>
    <mergeCell ref="Z32:AA32"/>
    <mergeCell ref="AB32:AD32"/>
    <mergeCell ref="AE32:AG32"/>
    <mergeCell ref="AB29:AD29"/>
    <mergeCell ref="AE29:AG29"/>
    <mergeCell ref="U30:W30"/>
    <mergeCell ref="AE30:AG30"/>
    <mergeCell ref="N31:O31"/>
    <mergeCell ref="P31:Q31"/>
    <mergeCell ref="R31:T31"/>
    <mergeCell ref="U31:W31"/>
    <mergeCell ref="X31:Y31"/>
    <mergeCell ref="Z31:AA31"/>
    <mergeCell ref="X27:Y27"/>
    <mergeCell ref="Z27:AA27"/>
    <mergeCell ref="AB27:AD27"/>
    <mergeCell ref="AE27:AG27"/>
    <mergeCell ref="N29:O29"/>
    <mergeCell ref="P29:Q29"/>
    <mergeCell ref="R29:T29"/>
    <mergeCell ref="U29:W29"/>
    <mergeCell ref="X29:Y29"/>
    <mergeCell ref="Z29:AA29"/>
    <mergeCell ref="A27:F27"/>
    <mergeCell ref="G27:M27"/>
    <mergeCell ref="N27:O27"/>
    <mergeCell ref="P27:Q27"/>
    <mergeCell ref="R27:T27"/>
    <mergeCell ref="U27:W27"/>
    <mergeCell ref="AH24:AI24"/>
    <mergeCell ref="N25:T25"/>
    <mergeCell ref="X25:AD25"/>
    <mergeCell ref="AH25:AI25"/>
    <mergeCell ref="N26:O26"/>
    <mergeCell ref="P26:Q26"/>
    <mergeCell ref="R26:T26"/>
    <mergeCell ref="X26:Y26"/>
    <mergeCell ref="Z26:AA26"/>
    <mergeCell ref="AB26:AD26"/>
    <mergeCell ref="A24:F25"/>
    <mergeCell ref="G24:M25"/>
    <mergeCell ref="N24:T24"/>
    <mergeCell ref="U24:W26"/>
    <mergeCell ref="X24:AD24"/>
    <mergeCell ref="AE24:AG26"/>
    <mergeCell ref="AD19:AG19"/>
    <mergeCell ref="AH19:AI19"/>
    <mergeCell ref="A22:AI22"/>
    <mergeCell ref="A23:AI23"/>
    <mergeCell ref="AD16:AG16"/>
    <mergeCell ref="AH16:AI16"/>
    <mergeCell ref="AD17:AG17"/>
    <mergeCell ref="AH17:AI17"/>
    <mergeCell ref="AD18:AG18"/>
    <mergeCell ref="AH18:AI18"/>
    <mergeCell ref="J5:AI5"/>
    <mergeCell ref="J6:AI6"/>
    <mergeCell ref="A13:AI13"/>
    <mergeCell ref="A14:D15"/>
    <mergeCell ref="E14:AC14"/>
    <mergeCell ref="AD14:AI14"/>
    <mergeCell ref="E15:O15"/>
    <mergeCell ref="P15:AC15"/>
    <mergeCell ref="AD15:AG15"/>
    <mergeCell ref="AH15:AI15"/>
    <mergeCell ref="A1:W1"/>
    <mergeCell ref="X1:AD1"/>
    <mergeCell ref="AE1:AI2"/>
    <mergeCell ref="A2:W2"/>
    <mergeCell ref="A3:AI3"/>
    <mergeCell ref="A4:AI4"/>
  </mergeCells>
  <printOptions/>
  <pageMargins left="0.43" right="0.7086614173228347" top="0.31496062992125984" bottom="0.31496062992125984" header="0.31496062992125984" footer="0.31496062992125984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8"/>
  <sheetViews>
    <sheetView showGridLines="0" view="pageBreakPreview" zoomScale="90" zoomScaleSheetLayoutView="90" zoomScalePageLayoutView="0" workbookViewId="0" topLeftCell="A19">
      <selection activeCell="R27" sqref="R27:Y27"/>
    </sheetView>
  </sheetViews>
  <sheetFormatPr defaultColWidth="4.421875" defaultRowHeight="12.75"/>
  <cols>
    <col min="1" max="1" width="4.8515625" style="187" customWidth="1"/>
    <col min="2" max="2" width="5.00390625" style="187" customWidth="1"/>
    <col min="3" max="3" width="5.140625" style="187" customWidth="1"/>
    <col min="4" max="8" width="4.421875" style="187" customWidth="1"/>
    <col min="9" max="9" width="2.7109375" style="187" customWidth="1"/>
    <col min="10" max="11" width="4.421875" style="187" customWidth="1"/>
    <col min="12" max="12" width="13.00390625" style="187" customWidth="1"/>
    <col min="13" max="14" width="4.421875" style="187" customWidth="1"/>
    <col min="15" max="15" width="12.140625" style="187" customWidth="1"/>
    <col min="16" max="16" width="4.421875" style="187" customWidth="1"/>
    <col min="17" max="17" width="2.8515625" style="187" customWidth="1"/>
    <col min="18" max="18" width="11.140625" style="187" customWidth="1"/>
    <col min="19" max="19" width="4.421875" style="187" customWidth="1"/>
    <col min="20" max="20" width="4.00390625" style="187" customWidth="1"/>
    <col min="21" max="21" width="11.8515625" style="187" customWidth="1"/>
    <col min="22" max="22" width="4.421875" style="187" customWidth="1"/>
    <col min="23" max="23" width="2.28125" style="187" customWidth="1"/>
    <col min="24" max="24" width="7.7109375" style="187" customWidth="1"/>
    <col min="25" max="25" width="7.8515625" style="187" customWidth="1"/>
    <col min="26" max="26" width="4.421875" style="187" customWidth="1"/>
    <col min="27" max="27" width="12.00390625" style="187" bestFit="1" customWidth="1"/>
    <col min="28" max="16384" width="4.421875" style="187" customWidth="1"/>
  </cols>
  <sheetData>
    <row r="1" spans="1:25" s="8" customFormat="1" ht="21" customHeight="1">
      <c r="A1" s="770" t="s">
        <v>229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2"/>
      <c r="V1" s="773" t="s">
        <v>137</v>
      </c>
      <c r="W1" s="771"/>
      <c r="X1" s="771"/>
      <c r="Y1" s="774"/>
    </row>
    <row r="2" spans="1:25" s="8" customFormat="1" ht="14.25" customHeight="1">
      <c r="A2" s="778" t="s">
        <v>55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9"/>
      <c r="V2" s="775"/>
      <c r="W2" s="776"/>
      <c r="X2" s="776"/>
      <c r="Y2" s="777"/>
    </row>
    <row r="3" spans="1:25" s="8" customFormat="1" ht="18.75" customHeight="1">
      <c r="A3" s="780" t="s">
        <v>23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2"/>
    </row>
    <row r="4" spans="1:25" s="8" customFormat="1" ht="18.75" customHeight="1">
      <c r="A4" s="778" t="s">
        <v>288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7"/>
    </row>
    <row r="5" spans="1:25" s="8" customFormat="1" ht="18.75" customHeight="1">
      <c r="A5" s="384" t="s">
        <v>16</v>
      </c>
      <c r="B5" s="220"/>
      <c r="C5" s="220"/>
      <c r="D5" s="220"/>
      <c r="E5" s="220"/>
      <c r="F5" s="221" t="s">
        <v>57</v>
      </c>
      <c r="G5" s="222" t="s">
        <v>202</v>
      </c>
      <c r="H5" s="222"/>
      <c r="I5" s="220"/>
      <c r="J5" s="9" t="str">
        <f>'CVR (3)'!J14</f>
        <v>URUSAN PEMERINTAHAN FUNGSI PENUNJANG ADMINISTRASI PEMERINTAHAN</v>
      </c>
      <c r="K5" s="222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385"/>
    </row>
    <row r="6" spans="1:25" s="8" customFormat="1" ht="18.75" customHeight="1">
      <c r="A6" s="384" t="s">
        <v>17</v>
      </c>
      <c r="B6" s="220"/>
      <c r="C6" s="220"/>
      <c r="D6" s="220"/>
      <c r="E6" s="220"/>
      <c r="F6" s="221" t="s">
        <v>57</v>
      </c>
      <c r="G6" s="222" t="s">
        <v>597</v>
      </c>
      <c r="H6" s="222"/>
      <c r="I6" s="220"/>
      <c r="J6" s="220" t="s">
        <v>96</v>
      </c>
      <c r="K6" s="222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385"/>
    </row>
    <row r="7" spans="1:25" s="8" customFormat="1" ht="17.25" customHeight="1">
      <c r="A7" s="783" t="s">
        <v>222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5"/>
    </row>
    <row r="8" spans="1:25" s="8" customFormat="1" ht="15.75" customHeight="1">
      <c r="A8" s="751" t="s">
        <v>155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3"/>
    </row>
    <row r="9" spans="1:25" ht="16.5" customHeight="1">
      <c r="A9" s="754" t="s">
        <v>1</v>
      </c>
      <c r="B9" s="755"/>
      <c r="C9" s="756"/>
      <c r="D9" s="763" t="s">
        <v>122</v>
      </c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6"/>
      <c r="R9" s="748" t="s">
        <v>148</v>
      </c>
      <c r="S9" s="749"/>
      <c r="T9" s="749"/>
      <c r="U9" s="750"/>
      <c r="V9" s="763" t="s">
        <v>287</v>
      </c>
      <c r="W9" s="755"/>
      <c r="X9" s="755"/>
      <c r="Y9" s="766"/>
    </row>
    <row r="10" spans="1:25" ht="16.5" customHeight="1">
      <c r="A10" s="757"/>
      <c r="B10" s="758"/>
      <c r="C10" s="759"/>
      <c r="D10" s="764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9"/>
      <c r="R10" s="767" t="s">
        <v>156</v>
      </c>
      <c r="S10" s="767"/>
      <c r="T10" s="767" t="s">
        <v>158</v>
      </c>
      <c r="U10" s="767"/>
      <c r="V10" s="765" t="s">
        <v>159</v>
      </c>
      <c r="W10" s="761"/>
      <c r="X10" s="761"/>
      <c r="Y10" s="768"/>
    </row>
    <row r="11" spans="1:25" ht="20.25" customHeight="1">
      <c r="A11" s="760"/>
      <c r="B11" s="761"/>
      <c r="C11" s="762"/>
      <c r="D11" s="765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2"/>
      <c r="R11" s="769" t="s">
        <v>157</v>
      </c>
      <c r="S11" s="769"/>
      <c r="T11" s="769" t="s">
        <v>157</v>
      </c>
      <c r="U11" s="769"/>
      <c r="V11" s="748" t="s">
        <v>160</v>
      </c>
      <c r="W11" s="749"/>
      <c r="X11" s="750"/>
      <c r="Y11" s="584" t="s">
        <v>256</v>
      </c>
    </row>
    <row r="12" spans="1:25" ht="20.25" customHeight="1">
      <c r="A12" s="744">
        <v>1</v>
      </c>
      <c r="B12" s="745"/>
      <c r="C12" s="746"/>
      <c r="D12" s="747">
        <v>2</v>
      </c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6"/>
      <c r="R12" s="747">
        <v>3</v>
      </c>
      <c r="S12" s="746"/>
      <c r="T12" s="747">
        <v>4</v>
      </c>
      <c r="U12" s="746"/>
      <c r="V12" s="747">
        <v>5</v>
      </c>
      <c r="W12" s="745"/>
      <c r="X12" s="746"/>
      <c r="Y12" s="535">
        <v>6</v>
      </c>
    </row>
    <row r="13" spans="1:25" ht="19.5" customHeight="1">
      <c r="A13" s="386" t="s">
        <v>75</v>
      </c>
      <c r="B13" s="223"/>
      <c r="C13" s="224"/>
      <c r="D13" s="225"/>
      <c r="E13" s="226" t="s">
        <v>76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8"/>
      <c r="Q13" s="228"/>
      <c r="R13" s="721">
        <v>0</v>
      </c>
      <c r="S13" s="722"/>
      <c r="T13" s="721">
        <v>0</v>
      </c>
      <c r="U13" s="722"/>
      <c r="V13" s="741">
        <f>V14</f>
        <v>0</v>
      </c>
      <c r="W13" s="742"/>
      <c r="X13" s="743"/>
      <c r="Y13" s="577">
        <v>0</v>
      </c>
    </row>
    <row r="14" spans="1:25" s="212" customFormat="1" ht="19.5" customHeight="1">
      <c r="A14" s="386" t="s">
        <v>75</v>
      </c>
      <c r="B14" s="223" t="s">
        <v>44</v>
      </c>
      <c r="C14" s="224"/>
      <c r="D14" s="225"/>
      <c r="E14" s="226" t="s">
        <v>123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31"/>
      <c r="Q14" s="231"/>
      <c r="R14" s="721">
        <v>0</v>
      </c>
      <c r="S14" s="722"/>
      <c r="T14" s="721">
        <v>0</v>
      </c>
      <c r="U14" s="722"/>
      <c r="V14" s="738">
        <v>0</v>
      </c>
      <c r="W14" s="740"/>
      <c r="X14" s="739"/>
      <c r="Y14" s="512">
        <v>0</v>
      </c>
    </row>
    <row r="15" spans="1:26" s="212" customFormat="1" ht="19.5" customHeight="1">
      <c r="A15" s="386" t="s">
        <v>35</v>
      </c>
      <c r="B15" s="223"/>
      <c r="C15" s="224"/>
      <c r="D15" s="225"/>
      <c r="E15" s="226" t="s">
        <v>50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31"/>
      <c r="Q15" s="231"/>
      <c r="R15" s="738">
        <f>R16+R18</f>
        <v>2914773868</v>
      </c>
      <c r="S15" s="739"/>
      <c r="T15" s="738">
        <f>T16+T18</f>
        <v>2908519415</v>
      </c>
      <c r="U15" s="739"/>
      <c r="V15" s="738">
        <f>T15-R15</f>
        <v>-6254453</v>
      </c>
      <c r="W15" s="740"/>
      <c r="X15" s="739"/>
      <c r="Y15" s="510">
        <f>V15/R15*100</f>
        <v>-0.2145776407790959</v>
      </c>
      <c r="Z15" s="212" t="s">
        <v>176</v>
      </c>
    </row>
    <row r="16" spans="1:31" s="212" customFormat="1" ht="19.5" customHeight="1">
      <c r="A16" s="386" t="s">
        <v>35</v>
      </c>
      <c r="B16" s="223" t="s">
        <v>44</v>
      </c>
      <c r="C16" s="224"/>
      <c r="D16" s="225"/>
      <c r="E16" s="226" t="s">
        <v>51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27"/>
      <c r="Q16" s="227"/>
      <c r="R16" s="738">
        <f>R17</f>
        <v>1994971168</v>
      </c>
      <c r="S16" s="739"/>
      <c r="T16" s="738">
        <f>T17</f>
        <v>1973152715</v>
      </c>
      <c r="U16" s="739"/>
      <c r="V16" s="721">
        <f aca="true" t="shared" si="0" ref="V16:V21">T16-R16</f>
        <v>-21818453</v>
      </c>
      <c r="W16" s="735"/>
      <c r="X16" s="722"/>
      <c r="Y16" s="511">
        <f aca="true" t="shared" si="1" ref="Y16:Y22">V16/R16*100</f>
        <v>-1.0936725978788682</v>
      </c>
      <c r="AB16" s="734"/>
      <c r="AC16" s="734"/>
      <c r="AD16" s="734"/>
      <c r="AE16" s="734"/>
    </row>
    <row r="17" spans="1:32" ht="19.5" customHeight="1">
      <c r="A17" s="387" t="s">
        <v>35</v>
      </c>
      <c r="B17" s="234" t="s">
        <v>44</v>
      </c>
      <c r="C17" s="235" t="s">
        <v>44</v>
      </c>
      <c r="D17" s="236"/>
      <c r="E17" s="237" t="s">
        <v>52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28"/>
      <c r="Q17" s="228"/>
      <c r="R17" s="721">
        <v>1994971168</v>
      </c>
      <c r="S17" s="722"/>
      <c r="T17" s="736">
        <v>1973152715</v>
      </c>
      <c r="U17" s="737"/>
      <c r="V17" s="721">
        <f t="shared" si="0"/>
        <v>-21818453</v>
      </c>
      <c r="W17" s="735"/>
      <c r="X17" s="722"/>
      <c r="Y17" s="511">
        <f t="shared" si="1"/>
        <v>-1.0936725978788682</v>
      </c>
      <c r="AB17" s="734"/>
      <c r="AC17" s="734"/>
      <c r="AD17" s="734"/>
      <c r="AE17" s="734"/>
      <c r="AF17" s="215"/>
    </row>
    <row r="18" spans="1:32" s="212" customFormat="1" ht="19.5" customHeight="1">
      <c r="A18" s="386" t="s">
        <v>35</v>
      </c>
      <c r="B18" s="223" t="s">
        <v>36</v>
      </c>
      <c r="C18" s="224"/>
      <c r="D18" s="225"/>
      <c r="E18" s="226" t="s">
        <v>105</v>
      </c>
      <c r="F18" s="227"/>
      <c r="G18" s="232"/>
      <c r="H18" s="232"/>
      <c r="I18" s="232"/>
      <c r="J18" s="232"/>
      <c r="K18" s="232"/>
      <c r="L18" s="232"/>
      <c r="M18" s="232"/>
      <c r="N18" s="232"/>
      <c r="O18" s="232"/>
      <c r="P18" s="239"/>
      <c r="Q18" s="239"/>
      <c r="R18" s="738">
        <f>SUM(R19:S21)</f>
        <v>919802700</v>
      </c>
      <c r="S18" s="739"/>
      <c r="T18" s="738">
        <f>SUM(T19:U21)</f>
        <v>935366700</v>
      </c>
      <c r="U18" s="739"/>
      <c r="V18" s="738">
        <f t="shared" si="0"/>
        <v>15564000</v>
      </c>
      <c r="W18" s="740"/>
      <c r="X18" s="739"/>
      <c r="Y18" s="510">
        <f t="shared" si="1"/>
        <v>1.6921020127468642</v>
      </c>
      <c r="AB18" s="733">
        <v>249375000</v>
      </c>
      <c r="AC18" s="734"/>
      <c r="AD18" s="734"/>
      <c r="AE18" s="734"/>
      <c r="AF18" s="213"/>
    </row>
    <row r="19" spans="1:32" ht="19.5" customHeight="1">
      <c r="A19" s="387" t="s">
        <v>35</v>
      </c>
      <c r="B19" s="234" t="s">
        <v>36</v>
      </c>
      <c r="C19" s="235" t="s">
        <v>44</v>
      </c>
      <c r="D19" s="236"/>
      <c r="E19" s="237" t="s">
        <v>52</v>
      </c>
      <c r="F19" s="228"/>
      <c r="G19" s="238"/>
      <c r="H19" s="238"/>
      <c r="I19" s="238"/>
      <c r="J19" s="238"/>
      <c r="K19" s="238"/>
      <c r="L19" s="238"/>
      <c r="M19" s="238"/>
      <c r="N19" s="238"/>
      <c r="O19" s="238"/>
      <c r="P19" s="240"/>
      <c r="Q19" s="240"/>
      <c r="R19" s="721">
        <v>58606000</v>
      </c>
      <c r="S19" s="722"/>
      <c r="T19" s="721">
        <v>57106000</v>
      </c>
      <c r="U19" s="722"/>
      <c r="V19" s="721">
        <f t="shared" si="0"/>
        <v>-1500000</v>
      </c>
      <c r="W19" s="735"/>
      <c r="X19" s="722"/>
      <c r="Y19" s="511">
        <f t="shared" si="1"/>
        <v>-2.5594649012046546</v>
      </c>
      <c r="AB19" s="733">
        <f>V19+V21</f>
        <v>-1500000</v>
      </c>
      <c r="AC19" s="734"/>
      <c r="AD19" s="734"/>
      <c r="AE19" s="734"/>
      <c r="AF19" s="215"/>
    </row>
    <row r="20" spans="1:32" ht="19.5" customHeight="1">
      <c r="A20" s="387" t="s">
        <v>35</v>
      </c>
      <c r="B20" s="234" t="s">
        <v>36</v>
      </c>
      <c r="C20" s="235" t="s">
        <v>36</v>
      </c>
      <c r="D20" s="236"/>
      <c r="E20" s="237" t="s">
        <v>54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40"/>
      <c r="Q20" s="240"/>
      <c r="R20" s="721">
        <v>741196700</v>
      </c>
      <c r="S20" s="722"/>
      <c r="T20" s="721">
        <v>758260700</v>
      </c>
      <c r="U20" s="722"/>
      <c r="V20" s="721">
        <f t="shared" si="0"/>
        <v>17064000</v>
      </c>
      <c r="W20" s="735"/>
      <c r="X20" s="722"/>
      <c r="Y20" s="511">
        <f t="shared" si="1"/>
        <v>2.3022228782184273</v>
      </c>
      <c r="AB20" s="723">
        <f>AB18-AB19</f>
        <v>250875000</v>
      </c>
      <c r="AC20" s="724"/>
      <c r="AD20" s="724"/>
      <c r="AE20" s="724"/>
      <c r="AF20" s="215"/>
    </row>
    <row r="21" spans="1:32" ht="19.5" customHeight="1">
      <c r="A21" s="387" t="s">
        <v>35</v>
      </c>
      <c r="B21" s="234" t="s">
        <v>36</v>
      </c>
      <c r="C21" s="235" t="s">
        <v>77</v>
      </c>
      <c r="D21" s="236"/>
      <c r="E21" s="237" t="s">
        <v>124</v>
      </c>
      <c r="F21" s="241"/>
      <c r="G21" s="238"/>
      <c r="H21" s="238"/>
      <c r="I21" s="238"/>
      <c r="J21" s="238"/>
      <c r="K21" s="238"/>
      <c r="L21" s="238"/>
      <c r="M21" s="238"/>
      <c r="N21" s="238"/>
      <c r="O21" s="238"/>
      <c r="P21" s="240"/>
      <c r="Q21" s="240"/>
      <c r="R21" s="721">
        <v>120000000</v>
      </c>
      <c r="S21" s="722"/>
      <c r="T21" s="721">
        <v>120000000</v>
      </c>
      <c r="U21" s="722"/>
      <c r="V21" s="727">
        <f t="shared" si="0"/>
        <v>0</v>
      </c>
      <c r="W21" s="728"/>
      <c r="X21" s="729"/>
      <c r="Y21" s="583">
        <f t="shared" si="1"/>
        <v>0</v>
      </c>
      <c r="AB21" s="723">
        <f>AB22-15564000</f>
        <v>6254453</v>
      </c>
      <c r="AC21" s="724"/>
      <c r="AD21" s="724"/>
      <c r="AE21" s="724"/>
      <c r="AF21" s="215"/>
    </row>
    <row r="22" spans="1:32" s="212" customFormat="1" ht="19.5" customHeight="1">
      <c r="A22" s="388"/>
      <c r="B22" s="242"/>
      <c r="C22" s="243"/>
      <c r="D22" s="244"/>
      <c r="E22" s="242"/>
      <c r="F22" s="245"/>
      <c r="G22" s="246"/>
      <c r="H22" s="246"/>
      <c r="I22" s="246"/>
      <c r="J22" s="246"/>
      <c r="K22" s="246"/>
      <c r="L22" s="246"/>
      <c r="M22" s="247"/>
      <c r="N22" s="247"/>
      <c r="O22" s="248" t="s">
        <v>125</v>
      </c>
      <c r="P22" s="249"/>
      <c r="Q22" s="250"/>
      <c r="R22" s="725">
        <f>R13-R15</f>
        <v>-2914773868</v>
      </c>
      <c r="S22" s="726"/>
      <c r="T22" s="725">
        <f>T13-T15</f>
        <v>-2908519415</v>
      </c>
      <c r="U22" s="726"/>
      <c r="V22" s="730">
        <f>V13-V15</f>
        <v>6254453</v>
      </c>
      <c r="W22" s="731"/>
      <c r="X22" s="732"/>
      <c r="Y22" s="510">
        <f t="shared" si="1"/>
        <v>-0.2145776407790959</v>
      </c>
      <c r="AB22" s="723">
        <f>V16*-1</f>
        <v>21818453</v>
      </c>
      <c r="AC22" s="724"/>
      <c r="AD22" s="724"/>
      <c r="AE22" s="724"/>
      <c r="AF22" s="213"/>
    </row>
    <row r="23" spans="1:25" s="212" customFormat="1" ht="19.5" customHeight="1">
      <c r="A23" s="386" t="s">
        <v>78</v>
      </c>
      <c r="B23" s="223"/>
      <c r="C23" s="224"/>
      <c r="D23" s="225"/>
      <c r="E23" s="226" t="s">
        <v>79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31"/>
      <c r="Q23" s="231"/>
      <c r="R23" s="717">
        <v>0</v>
      </c>
      <c r="S23" s="718"/>
      <c r="T23" s="717">
        <v>0</v>
      </c>
      <c r="U23" s="718"/>
      <c r="V23" s="575">
        <f>V24+V25</f>
        <v>0</v>
      </c>
      <c r="W23" s="576"/>
      <c r="X23" s="581"/>
      <c r="Y23" s="577"/>
    </row>
    <row r="24" spans="1:25" s="212" customFormat="1" ht="19.5" customHeight="1">
      <c r="A24" s="386" t="s">
        <v>78</v>
      </c>
      <c r="B24" s="223" t="s">
        <v>44</v>
      </c>
      <c r="C24" s="224"/>
      <c r="D24" s="225"/>
      <c r="E24" s="226" t="s">
        <v>80</v>
      </c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31"/>
      <c r="Q24" s="231"/>
      <c r="R24" s="717">
        <v>0</v>
      </c>
      <c r="S24" s="718"/>
      <c r="T24" s="717">
        <v>0</v>
      </c>
      <c r="U24" s="718"/>
      <c r="V24" s="454">
        <v>0</v>
      </c>
      <c r="W24" s="528"/>
      <c r="X24" s="455"/>
      <c r="Y24" s="512"/>
    </row>
    <row r="25" spans="1:25" s="212" customFormat="1" ht="19.5" customHeight="1">
      <c r="A25" s="386" t="s">
        <v>78</v>
      </c>
      <c r="B25" s="223" t="s">
        <v>36</v>
      </c>
      <c r="C25" s="224"/>
      <c r="D25" s="225"/>
      <c r="E25" s="226" t="s">
        <v>81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31"/>
      <c r="Q25" s="231"/>
      <c r="R25" s="717">
        <v>0</v>
      </c>
      <c r="S25" s="718"/>
      <c r="T25" s="717">
        <v>0</v>
      </c>
      <c r="U25" s="718"/>
      <c r="V25" s="578">
        <v>0</v>
      </c>
      <c r="W25" s="579"/>
      <c r="X25" s="582"/>
      <c r="Y25" s="580"/>
    </row>
    <row r="26" spans="1:32" s="212" customFormat="1" ht="19.5" customHeight="1" thickBot="1">
      <c r="A26" s="635"/>
      <c r="B26" s="636"/>
      <c r="C26" s="637"/>
      <c r="D26" s="638"/>
      <c r="E26" s="636"/>
      <c r="F26" s="639"/>
      <c r="G26" s="640"/>
      <c r="H26" s="640"/>
      <c r="I26" s="640"/>
      <c r="J26" s="640"/>
      <c r="K26" s="640"/>
      <c r="L26" s="640"/>
      <c r="M26" s="640"/>
      <c r="N26" s="640"/>
      <c r="O26" s="640"/>
      <c r="P26" s="641" t="s">
        <v>162</v>
      </c>
      <c r="Q26" s="642"/>
      <c r="R26" s="719"/>
      <c r="S26" s="720"/>
      <c r="T26" s="719"/>
      <c r="U26" s="720"/>
      <c r="V26" s="643">
        <f>V24-V25</f>
        <v>0</v>
      </c>
      <c r="W26" s="644"/>
      <c r="X26" s="645"/>
      <c r="Y26" s="646"/>
      <c r="AC26" s="216"/>
      <c r="AD26" s="213"/>
      <c r="AE26" s="213"/>
      <c r="AF26" s="213"/>
    </row>
    <row r="27" spans="1:32" s="211" customFormat="1" ht="18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706"/>
      <c r="S27" s="706"/>
      <c r="T27" s="706"/>
      <c r="U27" s="706"/>
      <c r="V27" s="706"/>
      <c r="W27" s="706"/>
      <c r="X27" s="706"/>
      <c r="Y27" s="706"/>
      <c r="AC27" s="190"/>
      <c r="AD27" s="217"/>
      <c r="AE27" s="217"/>
      <c r="AF27" s="217"/>
    </row>
    <row r="28" spans="1:32" s="211" customFormat="1" ht="27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706"/>
      <c r="S28" s="706"/>
      <c r="T28" s="706"/>
      <c r="U28" s="706"/>
      <c r="V28" s="706"/>
      <c r="W28" s="706"/>
      <c r="X28" s="706"/>
      <c r="Y28" s="706"/>
      <c r="AC28" s="190"/>
      <c r="AD28" s="217"/>
      <c r="AE28" s="217"/>
      <c r="AF28" s="217"/>
    </row>
    <row r="29" spans="3:25" s="211" customFormat="1" ht="13.5" customHeight="1"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9"/>
      <c r="S29" s="219"/>
      <c r="T29" s="219"/>
      <c r="U29" s="219"/>
      <c r="V29" s="219"/>
      <c r="W29" s="219"/>
      <c r="X29" s="219"/>
      <c r="Y29" s="219"/>
    </row>
    <row r="30" spans="1:25" s="8" customFormat="1" ht="17.25" customHeight="1">
      <c r="A30" s="707" t="s">
        <v>161</v>
      </c>
      <c r="B30" s="708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9"/>
    </row>
    <row r="31" spans="1:25" s="8" customFormat="1" ht="17.25" customHeight="1">
      <c r="A31" s="710" t="s">
        <v>126</v>
      </c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2"/>
    </row>
    <row r="32" spans="1:25" s="20" customFormat="1" ht="18.75" customHeight="1">
      <c r="A32" s="713" t="s">
        <v>127</v>
      </c>
      <c r="B32" s="714"/>
      <c r="C32" s="702" t="s">
        <v>2</v>
      </c>
      <c r="D32" s="702"/>
      <c r="E32" s="702"/>
      <c r="F32" s="702"/>
      <c r="G32" s="702"/>
      <c r="H32" s="702"/>
      <c r="I32" s="702"/>
      <c r="J32" s="702" t="s">
        <v>118</v>
      </c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15" t="s">
        <v>25</v>
      </c>
      <c r="W32" s="715"/>
      <c r="X32" s="715"/>
      <c r="Y32" s="716"/>
    </row>
    <row r="33" spans="1:25" s="20" customFormat="1" ht="18.75" customHeight="1">
      <c r="A33" s="713"/>
      <c r="B33" s="714"/>
      <c r="C33" s="702"/>
      <c r="D33" s="702"/>
      <c r="E33" s="702"/>
      <c r="F33" s="702"/>
      <c r="G33" s="702"/>
      <c r="H33" s="702"/>
      <c r="I33" s="702"/>
      <c r="J33" s="714" t="s">
        <v>113</v>
      </c>
      <c r="K33" s="714"/>
      <c r="L33" s="714"/>
      <c r="M33" s="702" t="s">
        <v>114</v>
      </c>
      <c r="N33" s="702"/>
      <c r="O33" s="702"/>
      <c r="P33" s="702" t="s">
        <v>116</v>
      </c>
      <c r="Q33" s="702"/>
      <c r="R33" s="702"/>
      <c r="S33" s="702" t="s">
        <v>115</v>
      </c>
      <c r="T33" s="702"/>
      <c r="U33" s="702"/>
      <c r="V33" s="715"/>
      <c r="W33" s="715"/>
      <c r="X33" s="715"/>
      <c r="Y33" s="716"/>
    </row>
    <row r="34" spans="1:25" s="5" customFormat="1" ht="18.75" customHeight="1">
      <c r="A34" s="703">
        <v>1</v>
      </c>
      <c r="B34" s="704"/>
      <c r="C34" s="705">
        <v>2</v>
      </c>
      <c r="D34" s="705"/>
      <c r="E34" s="705"/>
      <c r="F34" s="705"/>
      <c r="G34" s="705"/>
      <c r="H34" s="705"/>
      <c r="I34" s="705"/>
      <c r="J34" s="704">
        <v>3</v>
      </c>
      <c r="K34" s="704"/>
      <c r="L34" s="704"/>
      <c r="M34" s="705">
        <v>4</v>
      </c>
      <c r="N34" s="705"/>
      <c r="O34" s="705"/>
      <c r="P34" s="705">
        <v>5</v>
      </c>
      <c r="Q34" s="705"/>
      <c r="R34" s="705"/>
      <c r="S34" s="705">
        <v>6</v>
      </c>
      <c r="T34" s="705"/>
      <c r="U34" s="705"/>
      <c r="V34" s="697" t="s">
        <v>128</v>
      </c>
      <c r="W34" s="697"/>
      <c r="X34" s="697"/>
      <c r="Y34" s="698"/>
    </row>
    <row r="35" spans="1:25" s="5" customFormat="1" ht="18.75" customHeight="1">
      <c r="A35" s="389" t="s">
        <v>31</v>
      </c>
      <c r="B35" s="251"/>
      <c r="C35" s="252" t="s">
        <v>129</v>
      </c>
      <c r="D35" s="253"/>
      <c r="E35" s="254"/>
      <c r="F35" s="255"/>
      <c r="G35" s="255"/>
      <c r="H35" s="255"/>
      <c r="I35" s="255"/>
      <c r="J35" s="699">
        <v>0</v>
      </c>
      <c r="K35" s="699"/>
      <c r="L35" s="699"/>
      <c r="M35" s="699">
        <v>0</v>
      </c>
      <c r="N35" s="699"/>
      <c r="O35" s="699"/>
      <c r="P35" s="699">
        <v>0</v>
      </c>
      <c r="Q35" s="699"/>
      <c r="R35" s="699"/>
      <c r="S35" s="699">
        <v>0</v>
      </c>
      <c r="T35" s="699"/>
      <c r="U35" s="699"/>
      <c r="V35" s="700">
        <f>SUM(J35:U35)</f>
        <v>0</v>
      </c>
      <c r="W35" s="700"/>
      <c r="X35" s="700"/>
      <c r="Y35" s="701"/>
    </row>
    <row r="36" spans="1:31" s="5" customFormat="1" ht="18.75" customHeight="1">
      <c r="A36" s="390" t="s">
        <v>32</v>
      </c>
      <c r="B36" s="256">
        <v>1</v>
      </c>
      <c r="C36" s="257" t="s">
        <v>82</v>
      </c>
      <c r="D36" s="258"/>
      <c r="E36" s="259"/>
      <c r="F36" s="260"/>
      <c r="G36" s="260"/>
      <c r="H36" s="260"/>
      <c r="I36" s="260"/>
      <c r="J36" s="682">
        <v>427493822</v>
      </c>
      <c r="K36" s="683"/>
      <c r="L36" s="684"/>
      <c r="M36" s="682">
        <v>569991762</v>
      </c>
      <c r="N36" s="683"/>
      <c r="O36" s="684"/>
      <c r="P36" s="682">
        <v>569991762</v>
      </c>
      <c r="Q36" s="683"/>
      <c r="R36" s="684"/>
      <c r="S36" s="682">
        <v>405675369</v>
      </c>
      <c r="T36" s="683"/>
      <c r="U36" s="684"/>
      <c r="V36" s="683">
        <f>SUM(J36:U36)</f>
        <v>1973152715</v>
      </c>
      <c r="W36" s="683"/>
      <c r="X36" s="683"/>
      <c r="Y36" s="686"/>
      <c r="AA36" s="31">
        <f>T16-V36</f>
        <v>0</v>
      </c>
      <c r="AC36" s="695"/>
      <c r="AD36" s="696"/>
      <c r="AE36" s="696"/>
    </row>
    <row r="37" spans="1:31" s="5" customFormat="1" ht="18.75" customHeight="1">
      <c r="A37" s="390" t="s">
        <v>32</v>
      </c>
      <c r="B37" s="256" t="s">
        <v>36</v>
      </c>
      <c r="C37" s="258" t="s">
        <v>83</v>
      </c>
      <c r="D37" s="261"/>
      <c r="E37" s="259"/>
      <c r="F37" s="260"/>
      <c r="G37" s="260"/>
      <c r="H37" s="260"/>
      <c r="I37" s="260"/>
      <c r="J37" s="689">
        <v>171867750</v>
      </c>
      <c r="K37" s="690"/>
      <c r="L37" s="691"/>
      <c r="M37" s="689">
        <v>378947550</v>
      </c>
      <c r="N37" s="690"/>
      <c r="O37" s="691"/>
      <c r="P37" s="689">
        <v>255785300</v>
      </c>
      <c r="Q37" s="690"/>
      <c r="R37" s="691"/>
      <c r="S37" s="689">
        <v>128766100</v>
      </c>
      <c r="T37" s="690"/>
      <c r="U37" s="691"/>
      <c r="V37" s="690">
        <f>SUM(J37:U37)</f>
        <v>935366700</v>
      </c>
      <c r="W37" s="690"/>
      <c r="X37" s="690"/>
      <c r="Y37" s="692"/>
      <c r="Z37" s="693">
        <f>T18-V37</f>
        <v>0</v>
      </c>
      <c r="AA37" s="694"/>
      <c r="AB37" s="694"/>
      <c r="AC37" s="681">
        <f>SUM(V36:Y37)</f>
        <v>2908519415</v>
      </c>
      <c r="AD37" s="671"/>
      <c r="AE37" s="671"/>
    </row>
    <row r="38" spans="1:30" s="5" customFormat="1" ht="18.75" customHeight="1">
      <c r="A38" s="390" t="s">
        <v>33</v>
      </c>
      <c r="B38" s="256" t="s">
        <v>44</v>
      </c>
      <c r="C38" s="258" t="s">
        <v>130</v>
      </c>
      <c r="D38" s="261"/>
      <c r="E38" s="259"/>
      <c r="F38" s="260"/>
      <c r="G38" s="260"/>
      <c r="H38" s="260"/>
      <c r="I38" s="260"/>
      <c r="J38" s="682">
        <v>0</v>
      </c>
      <c r="K38" s="683"/>
      <c r="L38" s="684"/>
      <c r="M38" s="685">
        <v>0</v>
      </c>
      <c r="N38" s="685"/>
      <c r="O38" s="685"/>
      <c r="P38" s="685">
        <v>0</v>
      </c>
      <c r="Q38" s="685"/>
      <c r="R38" s="685"/>
      <c r="S38" s="685">
        <v>0</v>
      </c>
      <c r="T38" s="685"/>
      <c r="U38" s="685"/>
      <c r="V38" s="683">
        <f>SUM(J38:U38)</f>
        <v>0</v>
      </c>
      <c r="W38" s="683"/>
      <c r="X38" s="683"/>
      <c r="Y38" s="686"/>
      <c r="Z38" s="687">
        <f>T18-Z37</f>
        <v>935366700</v>
      </c>
      <c r="AA38" s="688"/>
      <c r="AB38" s="688"/>
      <c r="AD38" s="31">
        <f>SUM(S36:U37)</f>
        <v>534441469</v>
      </c>
    </row>
    <row r="39" spans="1:30" s="5" customFormat="1" ht="18.75" customHeight="1">
      <c r="A39" s="391" t="s">
        <v>33</v>
      </c>
      <c r="B39" s="262" t="s">
        <v>36</v>
      </c>
      <c r="C39" s="263" t="s">
        <v>131</v>
      </c>
      <c r="D39" s="264"/>
      <c r="E39" s="265"/>
      <c r="F39" s="266"/>
      <c r="G39" s="266"/>
      <c r="H39" s="266"/>
      <c r="I39" s="266"/>
      <c r="J39" s="673">
        <f>SUM(J36:L37)</f>
        <v>599361572</v>
      </c>
      <c r="K39" s="674"/>
      <c r="L39" s="675"/>
      <c r="M39" s="673">
        <f>SUM(M36:O37)</f>
        <v>948939312</v>
      </c>
      <c r="N39" s="674"/>
      <c r="O39" s="675"/>
      <c r="P39" s="673">
        <f>SUM(P36:R37)</f>
        <v>825777062</v>
      </c>
      <c r="Q39" s="674"/>
      <c r="R39" s="675"/>
      <c r="S39" s="676">
        <v>0</v>
      </c>
      <c r="T39" s="676"/>
      <c r="U39" s="676"/>
      <c r="V39" s="674">
        <f>SUM(J39:U39)</f>
        <v>2374077946</v>
      </c>
      <c r="W39" s="674"/>
      <c r="X39" s="674"/>
      <c r="Y39" s="677"/>
      <c r="AD39" s="31">
        <f>SUM(V36:Y37)</f>
        <v>2908519415</v>
      </c>
    </row>
    <row r="40" spans="1:25" s="5" customFormat="1" ht="9.75" customHeight="1">
      <c r="A40" s="392"/>
      <c r="B40" s="267"/>
      <c r="C40" s="91"/>
      <c r="D40" s="268"/>
      <c r="E40" s="269"/>
      <c r="F40" s="270"/>
      <c r="G40" s="270"/>
      <c r="H40" s="270"/>
      <c r="I40" s="270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393"/>
    </row>
    <row r="41" spans="1:25" s="8" customFormat="1" ht="27.75" customHeight="1">
      <c r="A41" s="362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75" t="s">
        <v>627</v>
      </c>
      <c r="V41" s="91"/>
      <c r="W41" s="91"/>
      <c r="X41" s="91"/>
      <c r="Y41" s="375"/>
    </row>
    <row r="42" spans="1:25" s="8" customFormat="1" ht="13.5" customHeight="1">
      <c r="A42" s="362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75" t="s">
        <v>132</v>
      </c>
      <c r="V42" s="91"/>
      <c r="W42" s="91"/>
      <c r="X42" s="91"/>
      <c r="Y42" s="375"/>
    </row>
    <row r="43" spans="1:25" s="8" customFormat="1" ht="16.5" customHeight="1">
      <c r="A43" s="394"/>
      <c r="B43" s="267"/>
      <c r="C43" s="91"/>
      <c r="D43" s="91"/>
      <c r="E43" s="91"/>
      <c r="F43" s="92"/>
      <c r="G43" s="92"/>
      <c r="H43" s="92"/>
      <c r="I43" s="272"/>
      <c r="J43" s="92"/>
      <c r="K43" s="92"/>
      <c r="L43" s="92"/>
      <c r="M43" s="92"/>
      <c r="N43" s="92"/>
      <c r="O43" s="92"/>
      <c r="P43" s="92"/>
      <c r="Q43" s="92"/>
      <c r="R43" s="92"/>
      <c r="S43" s="91"/>
      <c r="T43" s="91"/>
      <c r="U43" s="75" t="s">
        <v>270</v>
      </c>
      <c r="V43" s="91"/>
      <c r="W43" s="91"/>
      <c r="X43" s="91"/>
      <c r="Y43" s="375"/>
    </row>
    <row r="44" spans="1:25" s="8" customFormat="1" ht="15" customHeight="1">
      <c r="A44" s="394"/>
      <c r="B44" s="26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75"/>
      <c r="V44" s="91"/>
      <c r="W44" s="91"/>
      <c r="X44" s="91"/>
      <c r="Y44" s="375"/>
    </row>
    <row r="45" spans="1:25" s="8" customFormat="1" ht="14.25" customHeight="1">
      <c r="A45" s="394"/>
      <c r="B45" s="267"/>
      <c r="C45" s="91"/>
      <c r="D45" s="91"/>
      <c r="E45" s="91"/>
      <c r="F45" s="92"/>
      <c r="G45" s="92"/>
      <c r="H45" s="92"/>
      <c r="I45" s="92"/>
      <c r="J45" s="92"/>
      <c r="K45" s="272"/>
      <c r="L45" s="92"/>
      <c r="M45" s="92"/>
      <c r="N45" s="92"/>
      <c r="O45" s="92"/>
      <c r="P45" s="92"/>
      <c r="Q45" s="92"/>
      <c r="R45" s="92"/>
      <c r="S45" s="91"/>
      <c r="T45" s="91"/>
      <c r="U45" s="75"/>
      <c r="V45" s="91"/>
      <c r="W45" s="91"/>
      <c r="X45" s="91"/>
      <c r="Y45" s="375"/>
    </row>
    <row r="46" spans="1:25" s="8" customFormat="1" ht="34.5" customHeight="1">
      <c r="A46" s="362"/>
      <c r="B46" s="91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75"/>
      <c r="V46" s="210"/>
      <c r="W46" s="210"/>
      <c r="X46" s="210"/>
      <c r="Y46" s="395"/>
    </row>
    <row r="47" spans="1:25" s="23" customFormat="1" ht="15.75" customHeight="1">
      <c r="A47" s="396"/>
      <c r="B47" s="267"/>
      <c r="C47" s="91"/>
      <c r="D47" s="91"/>
      <c r="E47" s="91"/>
      <c r="F47" s="75"/>
      <c r="G47" s="75"/>
      <c r="H47" s="75"/>
      <c r="I47" s="272"/>
      <c r="J47" s="92"/>
      <c r="K47" s="75"/>
      <c r="L47" s="75"/>
      <c r="M47" s="75"/>
      <c r="N47" s="75"/>
      <c r="O47" s="75"/>
      <c r="P47" s="75"/>
      <c r="Q47" s="75"/>
      <c r="R47" s="75"/>
      <c r="S47" s="273"/>
      <c r="T47" s="273"/>
      <c r="U47" s="144" t="s">
        <v>629</v>
      </c>
      <c r="V47" s="273"/>
      <c r="W47" s="273"/>
      <c r="X47" s="91"/>
      <c r="Y47" s="375"/>
    </row>
    <row r="48" spans="1:25" s="23" customFormat="1" ht="18.75" customHeight="1">
      <c r="A48" s="396"/>
      <c r="B48" s="267"/>
      <c r="C48" s="91"/>
      <c r="D48" s="91"/>
      <c r="E48" s="91"/>
      <c r="F48" s="75"/>
      <c r="G48" s="75"/>
      <c r="H48" s="75"/>
      <c r="I48" s="272"/>
      <c r="J48" s="92"/>
      <c r="K48" s="75"/>
      <c r="L48" s="75"/>
      <c r="M48" s="75"/>
      <c r="N48" s="75"/>
      <c r="O48" s="75"/>
      <c r="P48" s="75"/>
      <c r="Q48" s="75"/>
      <c r="R48" s="75"/>
      <c r="S48" s="273"/>
      <c r="T48" s="273"/>
      <c r="U48" s="75" t="s">
        <v>135</v>
      </c>
      <c r="V48" s="91"/>
      <c r="W48" s="91"/>
      <c r="X48" s="91"/>
      <c r="Y48" s="375"/>
    </row>
    <row r="49" spans="1:25" s="8" customFormat="1" ht="17.25" customHeight="1">
      <c r="A49" s="397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71" t="s">
        <v>630</v>
      </c>
      <c r="V49" s="146"/>
      <c r="W49" s="146"/>
      <c r="X49" s="146"/>
      <c r="Y49" s="398"/>
    </row>
    <row r="50" spans="1:25" s="8" customFormat="1" ht="17.25" customHeight="1">
      <c r="A50" s="678" t="s">
        <v>286</v>
      </c>
      <c r="B50" s="679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80"/>
    </row>
    <row r="51" spans="1:25" s="8" customFormat="1" ht="10.5" customHeight="1">
      <c r="A51" s="399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400"/>
    </row>
    <row r="52" spans="1:38" s="8" customFormat="1" ht="30" customHeight="1">
      <c r="A52" s="401" t="s">
        <v>31</v>
      </c>
      <c r="B52" s="267" t="s">
        <v>200</v>
      </c>
      <c r="C52" s="91"/>
      <c r="D52" s="91"/>
      <c r="E52" s="91"/>
      <c r="F52" s="92"/>
      <c r="G52" s="268"/>
      <c r="H52" s="268"/>
      <c r="I52" s="268"/>
      <c r="J52" s="92"/>
      <c r="K52" s="268" t="s">
        <v>57</v>
      </c>
      <c r="L52" s="92" t="str">
        <f>'RKP (2)'!G92</f>
        <v>Drs. M. KRISTIJADI, M.Si</v>
      </c>
      <c r="M52" s="92"/>
      <c r="N52" s="92"/>
      <c r="O52" s="91"/>
      <c r="P52" s="91"/>
      <c r="Q52" s="668" t="s">
        <v>31</v>
      </c>
      <c r="R52" s="669" t="s">
        <v>110</v>
      </c>
      <c r="S52" s="669"/>
      <c r="T52" s="669"/>
      <c r="U52" s="669"/>
      <c r="V52" s="91"/>
      <c r="W52" s="91"/>
      <c r="X52" s="91"/>
      <c r="Y52" s="375"/>
      <c r="AB52" s="670" t="s">
        <v>206</v>
      </c>
      <c r="AC52" s="671"/>
      <c r="AD52" s="671"/>
      <c r="AE52" s="671"/>
      <c r="AF52" s="671"/>
      <c r="AG52" s="671"/>
      <c r="AH52" s="671"/>
      <c r="AI52" s="671"/>
      <c r="AJ52" s="671"/>
      <c r="AK52" s="671"/>
      <c r="AL52" s="672"/>
    </row>
    <row r="53" spans="1:25" s="8" customFormat="1" ht="18.75" customHeight="1">
      <c r="A53" s="402"/>
      <c r="B53" s="91" t="s">
        <v>133</v>
      </c>
      <c r="C53" s="210"/>
      <c r="D53" s="210"/>
      <c r="E53" s="210"/>
      <c r="F53" s="210"/>
      <c r="G53" s="268"/>
      <c r="H53" s="268"/>
      <c r="I53" s="268"/>
      <c r="J53" s="91"/>
      <c r="K53" s="268" t="s">
        <v>57</v>
      </c>
      <c r="L53" s="91" t="s">
        <v>221</v>
      </c>
      <c r="M53" s="210"/>
      <c r="N53" s="210"/>
      <c r="O53" s="91"/>
      <c r="P53" s="91"/>
      <c r="Q53" s="668"/>
      <c r="R53" s="669"/>
      <c r="S53" s="669"/>
      <c r="T53" s="669"/>
      <c r="U53" s="669"/>
      <c r="V53" s="210"/>
      <c r="W53" s="210"/>
      <c r="X53" s="210"/>
      <c r="Y53" s="395"/>
    </row>
    <row r="54" spans="1:25" s="8" customFormat="1" ht="9.75" customHeight="1">
      <c r="A54" s="402"/>
      <c r="B54" s="91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91"/>
      <c r="P54" s="91"/>
      <c r="Q54" s="275"/>
      <c r="R54" s="210"/>
      <c r="S54" s="210"/>
      <c r="T54" s="210"/>
      <c r="U54" s="75"/>
      <c r="V54" s="210"/>
      <c r="W54" s="210"/>
      <c r="X54" s="210"/>
      <c r="Y54" s="395"/>
    </row>
    <row r="55" spans="1:38" s="8" customFormat="1" ht="18.75" customHeight="1">
      <c r="A55" s="401" t="s">
        <v>32</v>
      </c>
      <c r="B55" s="91" t="s">
        <v>134</v>
      </c>
      <c r="C55" s="210"/>
      <c r="D55" s="210"/>
      <c r="E55" s="210"/>
      <c r="F55" s="210"/>
      <c r="G55" s="268"/>
      <c r="H55" s="91"/>
      <c r="I55" s="268"/>
      <c r="J55" s="91"/>
      <c r="K55" s="268" t="s">
        <v>57</v>
      </c>
      <c r="L55" s="91" t="s">
        <v>223</v>
      </c>
      <c r="M55" s="210"/>
      <c r="N55" s="210"/>
      <c r="O55" s="91"/>
      <c r="P55" s="91"/>
      <c r="Q55" s="668" t="s">
        <v>32</v>
      </c>
      <c r="R55" s="669" t="s">
        <v>110</v>
      </c>
      <c r="S55" s="669"/>
      <c r="T55" s="669"/>
      <c r="U55" s="669"/>
      <c r="V55" s="210"/>
      <c r="W55" s="210"/>
      <c r="X55" s="210"/>
      <c r="Y55" s="395"/>
      <c r="AB55" s="4" t="s">
        <v>166</v>
      </c>
      <c r="AC55" s="5"/>
      <c r="AD55" s="5"/>
      <c r="AE55" s="5"/>
      <c r="AF55" s="5"/>
      <c r="AG55" s="5"/>
      <c r="AH55" s="5"/>
      <c r="AI55" s="5"/>
      <c r="AJ55" s="5"/>
      <c r="AK55" s="5"/>
      <c r="AL55" s="107"/>
    </row>
    <row r="56" spans="1:25" s="23" customFormat="1" ht="18.75" customHeight="1">
      <c r="A56" s="396"/>
      <c r="B56" s="91" t="s">
        <v>133</v>
      </c>
      <c r="C56" s="91"/>
      <c r="D56" s="91"/>
      <c r="E56" s="91"/>
      <c r="F56" s="75"/>
      <c r="G56" s="268"/>
      <c r="H56" s="91"/>
      <c r="I56" s="268"/>
      <c r="J56" s="91"/>
      <c r="K56" s="268" t="s">
        <v>57</v>
      </c>
      <c r="L56" s="91" t="s">
        <v>224</v>
      </c>
      <c r="M56" s="75"/>
      <c r="N56" s="75"/>
      <c r="O56" s="75"/>
      <c r="P56" s="75"/>
      <c r="Q56" s="668"/>
      <c r="R56" s="669"/>
      <c r="S56" s="669"/>
      <c r="T56" s="669"/>
      <c r="U56" s="669"/>
      <c r="V56" s="273"/>
      <c r="W56" s="273"/>
      <c r="X56" s="91"/>
      <c r="Y56" s="375"/>
    </row>
    <row r="57" spans="1:25" s="23" customFormat="1" ht="3.75" customHeight="1" thickBot="1">
      <c r="A57" s="403"/>
      <c r="B57" s="404"/>
      <c r="C57" s="380"/>
      <c r="D57" s="380"/>
      <c r="E57" s="380"/>
      <c r="F57" s="382"/>
      <c r="G57" s="382"/>
      <c r="H57" s="382"/>
      <c r="I57" s="405"/>
      <c r="J57" s="381"/>
      <c r="K57" s="382"/>
      <c r="L57" s="382"/>
      <c r="M57" s="382"/>
      <c r="N57" s="382"/>
      <c r="O57" s="382"/>
      <c r="P57" s="382"/>
      <c r="Q57" s="382"/>
      <c r="R57" s="382"/>
      <c r="S57" s="406"/>
      <c r="T57" s="406"/>
      <c r="U57" s="382"/>
      <c r="V57" s="406"/>
      <c r="W57" s="406"/>
      <c r="X57" s="380"/>
      <c r="Y57" s="383"/>
    </row>
    <row r="58" spans="1:25" s="8" customFormat="1" ht="16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</sheetData>
  <sheetProtection/>
  <mergeCells count="121">
    <mergeCell ref="A1:U1"/>
    <mergeCell ref="V1:Y2"/>
    <mergeCell ref="A2:U2"/>
    <mergeCell ref="A3:Y3"/>
    <mergeCell ref="A4:Y4"/>
    <mergeCell ref="A7:Y7"/>
    <mergeCell ref="A8:Y8"/>
    <mergeCell ref="A9:C11"/>
    <mergeCell ref="D9:Q11"/>
    <mergeCell ref="R9:U9"/>
    <mergeCell ref="V9:Y9"/>
    <mergeCell ref="R10:S10"/>
    <mergeCell ref="T10:U10"/>
    <mergeCell ref="V10:Y10"/>
    <mergeCell ref="R11:S11"/>
    <mergeCell ref="T11:U11"/>
    <mergeCell ref="V14:X14"/>
    <mergeCell ref="A12:C12"/>
    <mergeCell ref="D12:Q12"/>
    <mergeCell ref="R12:S12"/>
    <mergeCell ref="T12:U12"/>
    <mergeCell ref="V11:X11"/>
    <mergeCell ref="V12:X12"/>
    <mergeCell ref="R15:S15"/>
    <mergeCell ref="T15:U15"/>
    <mergeCell ref="R16:S16"/>
    <mergeCell ref="T16:U16"/>
    <mergeCell ref="V15:X15"/>
    <mergeCell ref="R13:S13"/>
    <mergeCell ref="T13:U13"/>
    <mergeCell ref="R14:S14"/>
    <mergeCell ref="T14:U14"/>
    <mergeCell ref="V13:X13"/>
    <mergeCell ref="AB16:AE16"/>
    <mergeCell ref="R17:S17"/>
    <mergeCell ref="T17:U17"/>
    <mergeCell ref="AB17:AE17"/>
    <mergeCell ref="R18:S18"/>
    <mergeCell ref="T18:U18"/>
    <mergeCell ref="AB18:AE18"/>
    <mergeCell ref="V16:X16"/>
    <mergeCell ref="V17:X17"/>
    <mergeCell ref="V18:X18"/>
    <mergeCell ref="R19:S19"/>
    <mergeCell ref="T19:U19"/>
    <mergeCell ref="AB19:AE19"/>
    <mergeCell ref="R20:S20"/>
    <mergeCell ref="T20:U20"/>
    <mergeCell ref="AB20:AE20"/>
    <mergeCell ref="V19:X19"/>
    <mergeCell ref="V20:X20"/>
    <mergeCell ref="R21:S21"/>
    <mergeCell ref="T21:U21"/>
    <mergeCell ref="AB21:AE21"/>
    <mergeCell ref="R22:S22"/>
    <mergeCell ref="T22:U22"/>
    <mergeCell ref="AB22:AE22"/>
    <mergeCell ref="V21:X21"/>
    <mergeCell ref="V22:X22"/>
    <mergeCell ref="R25:S25"/>
    <mergeCell ref="T25:U25"/>
    <mergeCell ref="R26:S26"/>
    <mergeCell ref="T26:U26"/>
    <mergeCell ref="R23:S23"/>
    <mergeCell ref="T23:U23"/>
    <mergeCell ref="R24:S24"/>
    <mergeCell ref="T24:U24"/>
    <mergeCell ref="R27:Y27"/>
    <mergeCell ref="R28:Y28"/>
    <mergeCell ref="A30:Y30"/>
    <mergeCell ref="A31:Y31"/>
    <mergeCell ref="A32:B33"/>
    <mergeCell ref="C32:I33"/>
    <mergeCell ref="J32:U32"/>
    <mergeCell ref="V32:Y33"/>
    <mergeCell ref="J33:L33"/>
    <mergeCell ref="M33:O33"/>
    <mergeCell ref="P33:R33"/>
    <mergeCell ref="S33:U33"/>
    <mergeCell ref="A34:B34"/>
    <mergeCell ref="C34:I34"/>
    <mergeCell ref="J34:L34"/>
    <mergeCell ref="M34:O34"/>
    <mergeCell ref="P34:R34"/>
    <mergeCell ref="S34:U34"/>
    <mergeCell ref="AC36:AE36"/>
    <mergeCell ref="V34:Y34"/>
    <mergeCell ref="J35:L35"/>
    <mergeCell ref="M35:O35"/>
    <mergeCell ref="P35:R35"/>
    <mergeCell ref="S35:U35"/>
    <mergeCell ref="V35:Y35"/>
    <mergeCell ref="P37:R37"/>
    <mergeCell ref="S37:U37"/>
    <mergeCell ref="V37:Y37"/>
    <mergeCell ref="Z37:AB37"/>
    <mergeCell ref="J36:L36"/>
    <mergeCell ref="M36:O36"/>
    <mergeCell ref="P36:R36"/>
    <mergeCell ref="S36:U36"/>
    <mergeCell ref="V36:Y36"/>
    <mergeCell ref="A50:Y50"/>
    <mergeCell ref="AC37:AE37"/>
    <mergeCell ref="J38:L38"/>
    <mergeCell ref="M38:O38"/>
    <mergeCell ref="P38:R38"/>
    <mergeCell ref="S38:U38"/>
    <mergeCell ref="V38:Y38"/>
    <mergeCell ref="Z38:AB38"/>
    <mergeCell ref="J37:L37"/>
    <mergeCell ref="M37:O37"/>
    <mergeCell ref="Q52:Q53"/>
    <mergeCell ref="R52:U53"/>
    <mergeCell ref="AB52:AL52"/>
    <mergeCell ref="Q55:Q56"/>
    <mergeCell ref="R55:U56"/>
    <mergeCell ref="J39:L39"/>
    <mergeCell ref="M39:O39"/>
    <mergeCell ref="P39:R39"/>
    <mergeCell ref="S39:U39"/>
    <mergeCell ref="V39:Y39"/>
  </mergeCells>
  <printOptions/>
  <pageMargins left="1.23" right="1.46" top="0.37" bottom="0.43" header="0" footer="0.511811023622047"/>
  <pageSetup horizontalDpi="300" verticalDpi="300" orientation="landscape" paperSize="5" r:id="rId1"/>
  <colBreaks count="1" manualBreakCount="1">
    <brk id="5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showGridLines="0" view="pageBreakPreview" zoomScale="90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4.57421875" style="79" customWidth="1"/>
    <col min="2" max="2" width="4.57421875" style="98" customWidth="1"/>
    <col min="3" max="3" width="67.7109375" style="79" customWidth="1"/>
    <col min="4" max="4" width="16.28125" style="90" customWidth="1"/>
    <col min="5" max="5" width="11.8515625" style="79" customWidth="1"/>
    <col min="6" max="6" width="14.140625" style="79" customWidth="1"/>
    <col min="7" max="7" width="14.421875" style="79" customWidth="1"/>
    <col min="8" max="8" width="13.140625" style="79" customWidth="1"/>
    <col min="9" max="9" width="9.00390625" style="561" customWidth="1"/>
    <col min="10" max="10" width="13.421875" style="78" customWidth="1"/>
    <col min="11" max="11" width="16.00390625" style="79" customWidth="1"/>
    <col min="12" max="12" width="12.28125" style="79" customWidth="1"/>
    <col min="13" max="16384" width="9.140625" style="79" customWidth="1"/>
  </cols>
  <sheetData>
    <row r="1" spans="1:9" ht="15.75">
      <c r="A1" s="788" t="s">
        <v>138</v>
      </c>
      <c r="B1" s="789"/>
      <c r="C1" s="789"/>
      <c r="D1" s="789"/>
      <c r="E1" s="789"/>
      <c r="F1" s="789"/>
      <c r="G1" s="773" t="s">
        <v>285</v>
      </c>
      <c r="H1" s="771"/>
      <c r="I1" s="774"/>
    </row>
    <row r="2" spans="1:9" ht="15.75">
      <c r="A2" s="751" t="s">
        <v>55</v>
      </c>
      <c r="B2" s="752"/>
      <c r="C2" s="752"/>
      <c r="D2" s="752"/>
      <c r="E2" s="752"/>
      <c r="F2" s="752"/>
      <c r="G2" s="790"/>
      <c r="H2" s="791"/>
      <c r="I2" s="792"/>
    </row>
    <row r="3" spans="1:9" ht="19.5" customHeight="1">
      <c r="A3" s="783" t="s">
        <v>140</v>
      </c>
      <c r="B3" s="784"/>
      <c r="C3" s="784"/>
      <c r="D3" s="784"/>
      <c r="E3" s="784"/>
      <c r="F3" s="784"/>
      <c r="G3" s="790"/>
      <c r="H3" s="791"/>
      <c r="I3" s="792"/>
    </row>
    <row r="4" spans="1:9" ht="16.5" customHeight="1">
      <c r="A4" s="751" t="s">
        <v>288</v>
      </c>
      <c r="B4" s="752"/>
      <c r="C4" s="752"/>
      <c r="D4" s="752"/>
      <c r="E4" s="752"/>
      <c r="F4" s="752"/>
      <c r="G4" s="775"/>
      <c r="H4" s="776"/>
      <c r="I4" s="777"/>
    </row>
    <row r="5" spans="1:9" ht="5.25" customHeight="1">
      <c r="A5" s="361"/>
      <c r="B5" s="93"/>
      <c r="C5" s="80"/>
      <c r="D5" s="88"/>
      <c r="E5" s="80"/>
      <c r="F5" s="80"/>
      <c r="G5" s="80"/>
      <c r="H5" s="80"/>
      <c r="I5" s="545"/>
    </row>
    <row r="6" spans="1:9" ht="15.75">
      <c r="A6" s="362" t="s">
        <v>56</v>
      </c>
      <c r="B6" s="94"/>
      <c r="C6" s="91"/>
      <c r="D6" s="92" t="s">
        <v>211</v>
      </c>
      <c r="E6" s="91" t="s">
        <v>208</v>
      </c>
      <c r="F6" s="62"/>
      <c r="G6" s="62"/>
      <c r="H6" s="62"/>
      <c r="I6" s="546"/>
    </row>
    <row r="7" spans="1:9" ht="15.75">
      <c r="A7" s="362"/>
      <c r="B7" s="94"/>
      <c r="C7" s="91"/>
      <c r="D7" s="92"/>
      <c r="E7" s="91" t="s">
        <v>213</v>
      </c>
      <c r="F7" s="62"/>
      <c r="G7" s="62"/>
      <c r="H7" s="62"/>
      <c r="I7" s="546"/>
    </row>
    <row r="8" spans="1:9" ht="15.75">
      <c r="A8" s="362" t="s">
        <v>58</v>
      </c>
      <c r="B8" s="94"/>
      <c r="C8" s="91"/>
      <c r="D8" s="92" t="s">
        <v>212</v>
      </c>
      <c r="E8" s="91" t="s">
        <v>96</v>
      </c>
      <c r="F8" s="62"/>
      <c r="G8" s="62"/>
      <c r="H8" s="62"/>
      <c r="I8" s="546"/>
    </row>
    <row r="9" spans="1:9" ht="9.75" customHeight="1">
      <c r="A9" s="363"/>
      <c r="B9" s="95"/>
      <c r="C9" s="81"/>
      <c r="D9" s="89"/>
      <c r="E9" s="81"/>
      <c r="F9" s="81"/>
      <c r="G9" s="81"/>
      <c r="H9" s="81"/>
      <c r="I9" s="547"/>
    </row>
    <row r="10" spans="1:9" ht="22.5" customHeight="1">
      <c r="A10" s="793" t="s">
        <v>220</v>
      </c>
      <c r="B10" s="696"/>
      <c r="C10" s="696"/>
      <c r="D10" s="696"/>
      <c r="E10" s="696"/>
      <c r="F10" s="696"/>
      <c r="G10" s="696"/>
      <c r="H10" s="696"/>
      <c r="I10" s="794"/>
    </row>
    <row r="11" spans="1:9" ht="18.75" customHeight="1">
      <c r="A11" s="796" t="s">
        <v>117</v>
      </c>
      <c r="B11" s="797"/>
      <c r="C11" s="797" t="s">
        <v>2</v>
      </c>
      <c r="D11" s="797" t="s">
        <v>21</v>
      </c>
      <c r="E11" s="797" t="s">
        <v>59</v>
      </c>
      <c r="F11" s="803" t="s">
        <v>148</v>
      </c>
      <c r="G11" s="804"/>
      <c r="H11" s="801" t="s">
        <v>283</v>
      </c>
      <c r="I11" s="802"/>
    </row>
    <row r="12" spans="1:9" ht="30" customHeight="1">
      <c r="A12" s="364" t="s">
        <v>106</v>
      </c>
      <c r="B12" s="96" t="s">
        <v>107</v>
      </c>
      <c r="C12" s="797"/>
      <c r="D12" s="797"/>
      <c r="E12" s="797"/>
      <c r="F12" s="54" t="s">
        <v>149</v>
      </c>
      <c r="G12" s="54" t="s">
        <v>150</v>
      </c>
      <c r="H12" s="544" t="s">
        <v>160</v>
      </c>
      <c r="I12" s="543" t="s">
        <v>256</v>
      </c>
    </row>
    <row r="13" spans="1:9" ht="21" customHeight="1">
      <c r="A13" s="365">
        <v>1</v>
      </c>
      <c r="B13" s="194">
        <v>2</v>
      </c>
      <c r="C13" s="194">
        <v>3</v>
      </c>
      <c r="D13" s="194">
        <v>4</v>
      </c>
      <c r="E13" s="194">
        <v>5</v>
      </c>
      <c r="F13" s="194">
        <v>6</v>
      </c>
      <c r="G13" s="194">
        <v>7</v>
      </c>
      <c r="H13" s="565" t="s">
        <v>147</v>
      </c>
      <c r="I13" s="564" t="s">
        <v>284</v>
      </c>
    </row>
    <row r="14" spans="1:9" ht="15" customHeight="1">
      <c r="A14" s="366"/>
      <c r="B14" s="195"/>
      <c r="C14" s="195"/>
      <c r="D14" s="196"/>
      <c r="E14" s="196"/>
      <c r="F14" s="195"/>
      <c r="G14" s="195"/>
      <c r="H14" s="196"/>
      <c r="I14" s="367"/>
    </row>
    <row r="15" spans="1:10" ht="22.5" customHeight="1">
      <c r="A15" s="368" t="s">
        <v>38</v>
      </c>
      <c r="B15" s="159"/>
      <c r="C15" s="184" t="s">
        <v>69</v>
      </c>
      <c r="D15" s="158"/>
      <c r="E15" s="185"/>
      <c r="F15" s="197">
        <f>SUM(F16:F28)</f>
        <v>114781700</v>
      </c>
      <c r="G15" s="197">
        <f>SUM(G16:G28)</f>
        <v>128231700</v>
      </c>
      <c r="H15" s="536">
        <f>G15-F15</f>
        <v>13450000</v>
      </c>
      <c r="I15" s="548">
        <f>H15/F15*100</f>
        <v>11.71789579697809</v>
      </c>
      <c r="J15" s="198"/>
    </row>
    <row r="16" spans="1:12" ht="22.5" customHeight="1">
      <c r="A16" s="369"/>
      <c r="B16" s="125" t="s">
        <v>41</v>
      </c>
      <c r="C16" s="126" t="s">
        <v>108</v>
      </c>
      <c r="D16" s="127" t="s">
        <v>98</v>
      </c>
      <c r="E16" s="128">
        <v>1</v>
      </c>
      <c r="F16" s="199">
        <v>15600000</v>
      </c>
      <c r="G16" s="199">
        <f>Litrik!AI27</f>
        <v>18900000</v>
      </c>
      <c r="H16" s="537">
        <f>G16-F16</f>
        <v>3300000</v>
      </c>
      <c r="I16" s="549">
        <f>H16/F16*100</f>
        <v>21.153846153846153</v>
      </c>
      <c r="K16" s="83"/>
      <c r="L16" s="78"/>
    </row>
    <row r="17" spans="1:12" ht="22.5" customHeight="1">
      <c r="A17" s="370"/>
      <c r="B17" s="125" t="s">
        <v>48</v>
      </c>
      <c r="C17" s="126" t="s">
        <v>70</v>
      </c>
      <c r="D17" s="127" t="s">
        <v>99</v>
      </c>
      <c r="E17" s="128">
        <v>1</v>
      </c>
      <c r="F17" s="199">
        <v>33450000</v>
      </c>
      <c r="G17" s="199">
        <f aca="true" t="shared" si="0" ref="G17:G22">F17</f>
        <v>33450000</v>
      </c>
      <c r="H17" s="537">
        <f aca="true" t="shared" si="1" ref="H17:H24">G17-F17</f>
        <v>0</v>
      </c>
      <c r="I17" s="549">
        <f aca="true" t="shared" si="2" ref="I17:I25">H17/F17*100</f>
        <v>0</v>
      </c>
      <c r="K17" s="78"/>
      <c r="L17" s="78"/>
    </row>
    <row r="18" spans="1:12" ht="22.5" customHeight="1">
      <c r="A18" s="370"/>
      <c r="B18" s="125" t="s">
        <v>49</v>
      </c>
      <c r="C18" s="126" t="s">
        <v>60</v>
      </c>
      <c r="D18" s="127" t="s">
        <v>99</v>
      </c>
      <c r="E18" s="128">
        <v>1</v>
      </c>
      <c r="F18" s="199">
        <v>8007200</v>
      </c>
      <c r="G18" s="199">
        <f t="shared" si="0"/>
        <v>8007200</v>
      </c>
      <c r="H18" s="537">
        <f t="shared" si="1"/>
        <v>0</v>
      </c>
      <c r="I18" s="549">
        <f t="shared" si="2"/>
        <v>0</v>
      </c>
      <c r="K18" s="78"/>
      <c r="L18" s="78"/>
    </row>
    <row r="19" spans="1:11" ht="22.5" customHeight="1">
      <c r="A19" s="370"/>
      <c r="B19" s="125" t="s">
        <v>45</v>
      </c>
      <c r="C19" s="126" t="s">
        <v>71</v>
      </c>
      <c r="D19" s="127" t="s">
        <v>99</v>
      </c>
      <c r="E19" s="128">
        <v>1</v>
      </c>
      <c r="F19" s="199">
        <v>3975000</v>
      </c>
      <c r="G19" s="199">
        <f t="shared" si="0"/>
        <v>3975000</v>
      </c>
      <c r="H19" s="537">
        <f t="shared" si="1"/>
        <v>0</v>
      </c>
      <c r="I19" s="549">
        <f t="shared" si="2"/>
        <v>0</v>
      </c>
      <c r="K19" s="78"/>
    </row>
    <row r="20" spans="1:11" ht="22.5" customHeight="1">
      <c r="A20" s="370"/>
      <c r="B20" s="125" t="s">
        <v>61</v>
      </c>
      <c r="C20" s="126" t="s">
        <v>111</v>
      </c>
      <c r="D20" s="127" t="s">
        <v>99</v>
      </c>
      <c r="E20" s="128">
        <v>1</v>
      </c>
      <c r="F20" s="199">
        <v>1523500</v>
      </c>
      <c r="G20" s="199">
        <f t="shared" si="0"/>
        <v>1523500</v>
      </c>
      <c r="H20" s="537">
        <f t="shared" si="1"/>
        <v>0</v>
      </c>
      <c r="I20" s="549">
        <f t="shared" si="2"/>
        <v>0</v>
      </c>
      <c r="K20" s="78"/>
    </row>
    <row r="21" spans="1:11" ht="22.5" customHeight="1">
      <c r="A21" s="370"/>
      <c r="B21" s="125" t="s">
        <v>62</v>
      </c>
      <c r="C21" s="126" t="s">
        <v>72</v>
      </c>
      <c r="D21" s="127" t="s">
        <v>99</v>
      </c>
      <c r="E21" s="128">
        <v>1</v>
      </c>
      <c r="F21" s="199">
        <v>1346000</v>
      </c>
      <c r="G21" s="199">
        <f t="shared" si="0"/>
        <v>1346000</v>
      </c>
      <c r="H21" s="537">
        <f t="shared" si="1"/>
        <v>0</v>
      </c>
      <c r="I21" s="549">
        <f t="shared" si="2"/>
        <v>0</v>
      </c>
      <c r="K21" s="78"/>
    </row>
    <row r="22" spans="1:11" ht="22.5" customHeight="1">
      <c r="A22" s="370"/>
      <c r="B22" s="125" t="s">
        <v>46</v>
      </c>
      <c r="C22" s="126" t="s">
        <v>109</v>
      </c>
      <c r="D22" s="127" t="s">
        <v>99</v>
      </c>
      <c r="E22" s="128">
        <v>1</v>
      </c>
      <c r="F22" s="199">
        <v>1920000</v>
      </c>
      <c r="G22" s="199">
        <f t="shared" si="0"/>
        <v>1920000</v>
      </c>
      <c r="H22" s="537">
        <f t="shared" si="1"/>
        <v>0</v>
      </c>
      <c r="I22" s="549">
        <f t="shared" si="2"/>
        <v>0</v>
      </c>
      <c r="K22" s="78"/>
    </row>
    <row r="23" spans="1:11" ht="22.5" customHeight="1">
      <c r="A23" s="370"/>
      <c r="B23" s="125" t="s">
        <v>63</v>
      </c>
      <c r="C23" s="126" t="s">
        <v>73</v>
      </c>
      <c r="D23" s="127" t="s">
        <v>99</v>
      </c>
      <c r="E23" s="128">
        <v>1</v>
      </c>
      <c r="F23" s="199">
        <v>10200000</v>
      </c>
      <c r="G23" s="199">
        <v>13260000</v>
      </c>
      <c r="H23" s="537">
        <f t="shared" si="1"/>
        <v>3060000</v>
      </c>
      <c r="I23" s="549">
        <f t="shared" si="2"/>
        <v>30</v>
      </c>
      <c r="K23" s="78"/>
    </row>
    <row r="24" spans="1:11" ht="22.5" customHeight="1">
      <c r="A24" s="370"/>
      <c r="B24" s="125" t="s">
        <v>64</v>
      </c>
      <c r="C24" s="126" t="s">
        <v>271</v>
      </c>
      <c r="D24" s="127" t="s">
        <v>99</v>
      </c>
      <c r="E24" s="128">
        <v>1</v>
      </c>
      <c r="F24" s="199">
        <v>7500000</v>
      </c>
      <c r="G24" s="199">
        <v>12000000</v>
      </c>
      <c r="H24" s="537">
        <f t="shared" si="1"/>
        <v>4500000</v>
      </c>
      <c r="I24" s="549">
        <f t="shared" si="2"/>
        <v>60</v>
      </c>
      <c r="K24" s="78"/>
    </row>
    <row r="25" spans="1:11" ht="22.5" customHeight="1">
      <c r="A25" s="370"/>
      <c r="B25" s="125" t="s">
        <v>64</v>
      </c>
      <c r="C25" s="126" t="s">
        <v>74</v>
      </c>
      <c r="D25" s="127" t="s">
        <v>99</v>
      </c>
      <c r="E25" s="128">
        <v>1</v>
      </c>
      <c r="F25" s="199">
        <v>7260000</v>
      </c>
      <c r="G25" s="199">
        <v>9850000</v>
      </c>
      <c r="H25" s="537">
        <f>G25-F25</f>
        <v>2590000</v>
      </c>
      <c r="I25" s="549">
        <f t="shared" si="2"/>
        <v>35.67493112947658</v>
      </c>
      <c r="K25" s="78"/>
    </row>
    <row r="26" spans="1:11" ht="40.5" customHeight="1">
      <c r="A26" s="798" t="s">
        <v>272</v>
      </c>
      <c r="B26" s="799"/>
      <c r="C26" s="799"/>
      <c r="D26" s="799"/>
      <c r="E26" s="799"/>
      <c r="F26" s="799"/>
      <c r="G26" s="799"/>
      <c r="H26" s="799"/>
      <c r="I26" s="800"/>
      <c r="K26" s="78"/>
    </row>
    <row r="27" spans="1:11" ht="7.5" customHeight="1">
      <c r="A27" s="628"/>
      <c r="B27" s="629"/>
      <c r="C27" s="630"/>
      <c r="D27" s="622"/>
      <c r="E27" s="631"/>
      <c r="F27" s="632"/>
      <c r="G27" s="632"/>
      <c r="H27" s="633"/>
      <c r="I27" s="634"/>
      <c r="K27" s="78"/>
    </row>
    <row r="28" spans="1:11" ht="21.75" customHeight="1">
      <c r="A28" s="426"/>
      <c r="B28" s="427" t="s">
        <v>67</v>
      </c>
      <c r="C28" s="428" t="s">
        <v>214</v>
      </c>
      <c r="D28" s="429" t="s">
        <v>99</v>
      </c>
      <c r="E28" s="430">
        <v>1</v>
      </c>
      <c r="F28" s="431">
        <v>24000000</v>
      </c>
      <c r="G28" s="431">
        <f>F28</f>
        <v>24000000</v>
      </c>
      <c r="H28" s="539">
        <f>G28-F28</f>
        <v>0</v>
      </c>
      <c r="I28" s="551">
        <f>H28/F28*100</f>
        <v>0</v>
      </c>
      <c r="K28" s="78"/>
    </row>
    <row r="29" spans="1:11" ht="21.75" customHeight="1">
      <c r="A29" s="369" t="s">
        <v>41</v>
      </c>
      <c r="B29" s="129"/>
      <c r="C29" s="130" t="s">
        <v>104</v>
      </c>
      <c r="D29" s="127"/>
      <c r="E29" s="131"/>
      <c r="F29" s="200">
        <f>SUM(F30:F36)</f>
        <v>175021000</v>
      </c>
      <c r="G29" s="200">
        <f>SUM(G30:G36)</f>
        <v>177135000</v>
      </c>
      <c r="H29" s="541">
        <f aca="true" t="shared" si="3" ref="H29:H36">G29-F29</f>
        <v>2114000</v>
      </c>
      <c r="I29" s="616">
        <f aca="true" t="shared" si="4" ref="I29:I35">H29/F29*100</f>
        <v>1.2078550573931128</v>
      </c>
      <c r="K29" s="78"/>
    </row>
    <row r="30" spans="1:11" ht="21.75" customHeight="1">
      <c r="A30" s="368"/>
      <c r="B30" s="436" t="s">
        <v>48</v>
      </c>
      <c r="C30" s="437" t="s">
        <v>598</v>
      </c>
      <c r="D30" s="133" t="s">
        <v>99</v>
      </c>
      <c r="E30" s="134">
        <v>1</v>
      </c>
      <c r="F30" s="201">
        <v>25000000</v>
      </c>
      <c r="G30" s="201">
        <f>F30</f>
        <v>25000000</v>
      </c>
      <c r="H30" s="539">
        <f t="shared" si="3"/>
        <v>0</v>
      </c>
      <c r="I30" s="551">
        <v>0</v>
      </c>
      <c r="K30" s="78"/>
    </row>
    <row r="31" spans="1:11" ht="21.75" customHeight="1">
      <c r="A31" s="368"/>
      <c r="B31" s="436" t="s">
        <v>49</v>
      </c>
      <c r="C31" s="437" t="s">
        <v>599</v>
      </c>
      <c r="D31" s="133" t="s">
        <v>99</v>
      </c>
      <c r="E31" s="134">
        <v>1</v>
      </c>
      <c r="F31" s="201">
        <v>35000000</v>
      </c>
      <c r="G31" s="201">
        <f>F31</f>
        <v>35000000</v>
      </c>
      <c r="H31" s="539">
        <f>G31-F31</f>
        <v>0</v>
      </c>
      <c r="I31" s="551">
        <v>0</v>
      </c>
      <c r="K31" s="78"/>
    </row>
    <row r="32" spans="1:11" ht="21.75" customHeight="1">
      <c r="A32" s="371"/>
      <c r="B32" s="125" t="s">
        <v>47</v>
      </c>
      <c r="C32" s="132" t="s">
        <v>88</v>
      </c>
      <c r="D32" s="133" t="s">
        <v>99</v>
      </c>
      <c r="E32" s="134">
        <v>1</v>
      </c>
      <c r="F32" s="201">
        <v>1521000</v>
      </c>
      <c r="G32" s="201">
        <f>F32</f>
        <v>1521000</v>
      </c>
      <c r="H32" s="539">
        <f t="shared" si="3"/>
        <v>0</v>
      </c>
      <c r="I32" s="551">
        <f t="shared" si="4"/>
        <v>0</v>
      </c>
      <c r="K32" s="78"/>
    </row>
    <row r="33" spans="1:11" ht="21.75" customHeight="1">
      <c r="A33" s="371"/>
      <c r="B33" s="125" t="s">
        <v>66</v>
      </c>
      <c r="C33" s="132" t="s">
        <v>112</v>
      </c>
      <c r="D33" s="133" t="s">
        <v>99</v>
      </c>
      <c r="E33" s="134">
        <v>1</v>
      </c>
      <c r="F33" s="201">
        <v>5000000</v>
      </c>
      <c r="G33" s="201">
        <v>7114000</v>
      </c>
      <c r="H33" s="539">
        <f t="shared" si="3"/>
        <v>2114000</v>
      </c>
      <c r="I33" s="551">
        <f t="shared" si="4"/>
        <v>42.28</v>
      </c>
      <c r="K33" s="78"/>
    </row>
    <row r="34" spans="1:11" ht="21.75" customHeight="1">
      <c r="A34" s="371"/>
      <c r="B34" s="125" t="s">
        <v>67</v>
      </c>
      <c r="C34" s="132" t="s">
        <v>119</v>
      </c>
      <c r="D34" s="133" t="s">
        <v>99</v>
      </c>
      <c r="E34" s="134">
        <v>1</v>
      </c>
      <c r="F34" s="201">
        <v>45000000</v>
      </c>
      <c r="G34" s="201">
        <f>F34</f>
        <v>45000000</v>
      </c>
      <c r="H34" s="539">
        <f t="shared" si="3"/>
        <v>0</v>
      </c>
      <c r="I34" s="551">
        <f t="shared" si="4"/>
        <v>0</v>
      </c>
      <c r="K34" s="78"/>
    </row>
    <row r="35" spans="1:11" ht="21.75" customHeight="1">
      <c r="A35" s="371"/>
      <c r="B35" s="125" t="s">
        <v>68</v>
      </c>
      <c r="C35" s="132" t="s">
        <v>120</v>
      </c>
      <c r="D35" s="133" t="s">
        <v>99</v>
      </c>
      <c r="E35" s="134">
        <v>1</v>
      </c>
      <c r="F35" s="201">
        <v>3500000</v>
      </c>
      <c r="G35" s="201">
        <f>F35</f>
        <v>3500000</v>
      </c>
      <c r="H35" s="539">
        <f t="shared" si="3"/>
        <v>0</v>
      </c>
      <c r="I35" s="551">
        <f t="shared" si="4"/>
        <v>0</v>
      </c>
      <c r="K35" s="78"/>
    </row>
    <row r="36" spans="1:11" ht="21.75" customHeight="1">
      <c r="A36" s="371"/>
      <c r="B36" s="125" t="s">
        <v>600</v>
      </c>
      <c r="C36" s="132" t="s">
        <v>601</v>
      </c>
      <c r="D36" s="133" t="s">
        <v>99</v>
      </c>
      <c r="E36" s="134">
        <v>1</v>
      </c>
      <c r="F36" s="201">
        <v>60000000</v>
      </c>
      <c r="G36" s="201">
        <f>F36</f>
        <v>60000000</v>
      </c>
      <c r="H36" s="539">
        <f t="shared" si="3"/>
        <v>0</v>
      </c>
      <c r="I36" s="551">
        <v>0</v>
      </c>
      <c r="K36" s="78"/>
    </row>
    <row r="37" spans="1:10" s="206" customFormat="1" ht="21.75" customHeight="1">
      <c r="A37" s="368" t="s">
        <v>46</v>
      </c>
      <c r="B37" s="159"/>
      <c r="C37" s="184" t="s">
        <v>215</v>
      </c>
      <c r="D37" s="202"/>
      <c r="E37" s="203"/>
      <c r="F37" s="204">
        <f>SUM(F38:F38)+F39</f>
        <v>45000000</v>
      </c>
      <c r="G37" s="204">
        <f>SUM(G38:G38)+G39</f>
        <v>45000000</v>
      </c>
      <c r="H37" s="538">
        <v>0</v>
      </c>
      <c r="I37" s="550">
        <f>SUM(I38:I38)</f>
        <v>0</v>
      </c>
      <c r="J37" s="205"/>
    </row>
    <row r="38" spans="1:9" ht="21.75" customHeight="1">
      <c r="A38" s="370"/>
      <c r="B38" s="125" t="s">
        <v>65</v>
      </c>
      <c r="C38" s="132" t="s">
        <v>604</v>
      </c>
      <c r="D38" s="127" t="s">
        <v>99</v>
      </c>
      <c r="E38" s="128">
        <v>1</v>
      </c>
      <c r="F38" s="199">
        <v>25000000</v>
      </c>
      <c r="G38" s="199">
        <f>F38</f>
        <v>25000000</v>
      </c>
      <c r="H38" s="537">
        <v>0</v>
      </c>
      <c r="I38" s="552">
        <f>G38-F38</f>
        <v>0</v>
      </c>
    </row>
    <row r="39" spans="1:9" ht="21.75" customHeight="1">
      <c r="A39" s="370"/>
      <c r="B39" s="125" t="s">
        <v>602</v>
      </c>
      <c r="C39" s="126" t="s">
        <v>603</v>
      </c>
      <c r="D39" s="127" t="s">
        <v>99</v>
      </c>
      <c r="E39" s="128">
        <v>1</v>
      </c>
      <c r="F39" s="199">
        <v>20000000</v>
      </c>
      <c r="G39" s="199">
        <f>F39</f>
        <v>20000000</v>
      </c>
      <c r="H39" s="537"/>
      <c r="I39" s="552"/>
    </row>
    <row r="40" spans="1:11" ht="28.5" customHeight="1">
      <c r="A40" s="369" t="s">
        <v>46</v>
      </c>
      <c r="B40" s="129"/>
      <c r="C40" s="617" t="s">
        <v>605</v>
      </c>
      <c r="D40" s="127"/>
      <c r="E40" s="131"/>
      <c r="F40" s="200">
        <f>SUM(F41:F41)</f>
        <v>50000000</v>
      </c>
      <c r="G40" s="200">
        <f>SUM(G41:G41)</f>
        <v>50000000</v>
      </c>
      <c r="H40" s="541">
        <v>0</v>
      </c>
      <c r="I40" s="553">
        <f>G40-F40</f>
        <v>0</v>
      </c>
      <c r="K40" s="83"/>
    </row>
    <row r="41" spans="1:9" ht="21.75" customHeight="1">
      <c r="A41" s="370"/>
      <c r="B41" s="125" t="s">
        <v>63</v>
      </c>
      <c r="C41" s="132" t="s">
        <v>606</v>
      </c>
      <c r="D41" s="127" t="s">
        <v>99</v>
      </c>
      <c r="E41" s="128">
        <v>1</v>
      </c>
      <c r="F41" s="199">
        <v>50000000</v>
      </c>
      <c r="G41" s="199">
        <f>F41</f>
        <v>50000000</v>
      </c>
      <c r="H41" s="537">
        <v>0</v>
      </c>
      <c r="I41" s="553">
        <f>G41-F41</f>
        <v>0</v>
      </c>
    </row>
    <row r="42" spans="1:11" ht="21.75" customHeight="1">
      <c r="A42" s="369" t="s">
        <v>46</v>
      </c>
      <c r="B42" s="129"/>
      <c r="C42" s="130" t="s">
        <v>172</v>
      </c>
      <c r="D42" s="127"/>
      <c r="E42" s="131"/>
      <c r="F42" s="200">
        <f>SUM(F43:F44)+F45</f>
        <v>50000000</v>
      </c>
      <c r="G42" s="200">
        <f>SUM(G43:G44)+G45</f>
        <v>50000000</v>
      </c>
      <c r="H42" s="541">
        <v>0</v>
      </c>
      <c r="I42" s="553">
        <f>G42-F42</f>
        <v>0</v>
      </c>
      <c r="K42" s="83"/>
    </row>
    <row r="43" spans="1:9" ht="21.75" customHeight="1">
      <c r="A43" s="370"/>
      <c r="B43" s="125" t="s">
        <v>66</v>
      </c>
      <c r="C43" s="126" t="s">
        <v>216</v>
      </c>
      <c r="D43" s="127" t="s">
        <v>99</v>
      </c>
      <c r="E43" s="128">
        <v>1</v>
      </c>
      <c r="F43" s="199">
        <v>30000000</v>
      </c>
      <c r="G43" s="199">
        <f>F43</f>
        <v>30000000</v>
      </c>
      <c r="H43" s="537">
        <v>0</v>
      </c>
      <c r="I43" s="553">
        <f>G43-F43</f>
        <v>0</v>
      </c>
    </row>
    <row r="44" spans="1:9" ht="21.75" customHeight="1">
      <c r="A44" s="370"/>
      <c r="B44" s="125" t="s">
        <v>273</v>
      </c>
      <c r="C44" s="126" t="s">
        <v>274</v>
      </c>
      <c r="D44" s="127" t="s">
        <v>99</v>
      </c>
      <c r="E44" s="128">
        <v>1</v>
      </c>
      <c r="F44" s="199">
        <v>10000000</v>
      </c>
      <c r="G44" s="199">
        <f>F44</f>
        <v>10000000</v>
      </c>
      <c r="H44" s="537">
        <v>0</v>
      </c>
      <c r="I44" s="553">
        <f>G44-F44</f>
        <v>0</v>
      </c>
    </row>
    <row r="45" spans="1:9" ht="21.75" customHeight="1">
      <c r="A45" s="370"/>
      <c r="B45" s="125" t="s">
        <v>607</v>
      </c>
      <c r="C45" s="126" t="s">
        <v>608</v>
      </c>
      <c r="D45" s="127" t="s">
        <v>99</v>
      </c>
      <c r="E45" s="128">
        <v>1</v>
      </c>
      <c r="F45" s="199">
        <v>10000000</v>
      </c>
      <c r="G45" s="199">
        <f>F45</f>
        <v>10000000</v>
      </c>
      <c r="H45" s="537"/>
      <c r="I45" s="553"/>
    </row>
    <row r="46" spans="1:9" ht="21.75" customHeight="1">
      <c r="A46" s="372" t="s">
        <v>175</v>
      </c>
      <c r="B46" s="129"/>
      <c r="C46" s="135" t="s">
        <v>609</v>
      </c>
      <c r="D46" s="127"/>
      <c r="E46" s="128"/>
      <c r="F46" s="200">
        <f>F47</f>
        <v>30000000</v>
      </c>
      <c r="G46" s="200">
        <f>G47</f>
        <v>30000000</v>
      </c>
      <c r="H46" s="541">
        <f>G46-F46</f>
        <v>0</v>
      </c>
      <c r="I46" s="563">
        <f>H46/F46*100</f>
        <v>0</v>
      </c>
    </row>
    <row r="47" spans="1:9" ht="33" customHeight="1">
      <c r="A47" s="370"/>
      <c r="B47" s="125" t="s">
        <v>610</v>
      </c>
      <c r="C47" s="132" t="s">
        <v>611</v>
      </c>
      <c r="D47" s="127" t="s">
        <v>99</v>
      </c>
      <c r="E47" s="128">
        <v>1</v>
      </c>
      <c r="F47" s="199">
        <v>30000000</v>
      </c>
      <c r="G47" s="199">
        <f>F47</f>
        <v>30000000</v>
      </c>
      <c r="H47" s="537">
        <f>G47-F47</f>
        <v>0</v>
      </c>
      <c r="I47" s="549">
        <f>H47/F47*100</f>
        <v>0</v>
      </c>
    </row>
    <row r="48" spans="1:11" ht="40.5" customHeight="1">
      <c r="A48" s="798" t="s">
        <v>272</v>
      </c>
      <c r="B48" s="799"/>
      <c r="C48" s="799"/>
      <c r="D48" s="799"/>
      <c r="E48" s="799"/>
      <c r="F48" s="799"/>
      <c r="G48" s="799"/>
      <c r="H48" s="799"/>
      <c r="I48" s="800"/>
      <c r="K48" s="78"/>
    </row>
    <row r="49" spans="1:9" ht="11.25" customHeight="1">
      <c r="A49" s="620"/>
      <c r="B49" s="567"/>
      <c r="C49" s="621"/>
      <c r="D49" s="622"/>
      <c r="E49" s="623"/>
      <c r="F49" s="624"/>
      <c r="G49" s="624"/>
      <c r="H49" s="625"/>
      <c r="I49" s="626"/>
    </row>
    <row r="50" spans="1:9" ht="21.75" customHeight="1">
      <c r="A50" s="369" t="s">
        <v>175</v>
      </c>
      <c r="B50" s="125"/>
      <c r="C50" s="130" t="s">
        <v>275</v>
      </c>
      <c r="D50" s="127"/>
      <c r="E50" s="128"/>
      <c r="F50" s="200">
        <f>F51</f>
        <v>25000000</v>
      </c>
      <c r="G50" s="200">
        <f>G51</f>
        <v>25000000</v>
      </c>
      <c r="H50" s="541">
        <v>0</v>
      </c>
      <c r="I50" s="552">
        <v>0</v>
      </c>
    </row>
    <row r="51" spans="1:9" ht="21.75" customHeight="1">
      <c r="A51" s="370"/>
      <c r="B51" s="125" t="s">
        <v>49</v>
      </c>
      <c r="C51" s="126" t="s">
        <v>612</v>
      </c>
      <c r="D51" s="127" t="s">
        <v>99</v>
      </c>
      <c r="E51" s="128">
        <v>1</v>
      </c>
      <c r="F51" s="199">
        <v>25000000</v>
      </c>
      <c r="G51" s="199">
        <f>F51</f>
        <v>25000000</v>
      </c>
      <c r="H51" s="537">
        <v>0</v>
      </c>
      <c r="I51" s="552">
        <v>0</v>
      </c>
    </row>
    <row r="52" spans="1:9" ht="24.75" customHeight="1">
      <c r="A52" s="627" t="s">
        <v>175</v>
      </c>
      <c r="B52" s="159"/>
      <c r="C52" s="618" t="s">
        <v>613</v>
      </c>
      <c r="D52" s="127"/>
      <c r="E52" s="128"/>
      <c r="F52" s="200">
        <f>F53</f>
        <v>30000000</v>
      </c>
      <c r="G52" s="200">
        <f>G53</f>
        <v>0</v>
      </c>
      <c r="H52" s="541">
        <f>G52-F52</f>
        <v>-30000000</v>
      </c>
      <c r="I52" s="562">
        <f>H52/F52*100</f>
        <v>-100</v>
      </c>
    </row>
    <row r="53" spans="1:9" ht="24" customHeight="1">
      <c r="A53" s="371"/>
      <c r="B53" s="125" t="s">
        <v>61</v>
      </c>
      <c r="C53" s="132" t="s">
        <v>614</v>
      </c>
      <c r="D53" s="127" t="s">
        <v>99</v>
      </c>
      <c r="E53" s="128">
        <v>1</v>
      </c>
      <c r="F53" s="199">
        <v>30000000</v>
      </c>
      <c r="G53" s="199">
        <v>0</v>
      </c>
      <c r="H53" s="537">
        <f>G53-F53</f>
        <v>-30000000</v>
      </c>
      <c r="I53" s="551">
        <f>H53/F53*100</f>
        <v>-100</v>
      </c>
    </row>
    <row r="54" spans="1:9" ht="23.25" customHeight="1">
      <c r="A54" s="369" t="s">
        <v>63</v>
      </c>
      <c r="B54" s="125"/>
      <c r="C54" s="130" t="s">
        <v>217</v>
      </c>
      <c r="D54" s="127"/>
      <c r="E54" s="128"/>
      <c r="F54" s="200">
        <f>F55</f>
        <v>150000000</v>
      </c>
      <c r="G54" s="200">
        <f>G55</f>
        <v>150000000</v>
      </c>
      <c r="H54" s="541">
        <v>0</v>
      </c>
      <c r="I54" s="552">
        <v>0</v>
      </c>
    </row>
    <row r="55" spans="1:9" ht="21.75" customHeight="1">
      <c r="A55" s="370"/>
      <c r="B55" s="125" t="s">
        <v>175</v>
      </c>
      <c r="C55" s="126" t="s">
        <v>218</v>
      </c>
      <c r="D55" s="127" t="s">
        <v>99</v>
      </c>
      <c r="E55" s="128">
        <v>1</v>
      </c>
      <c r="F55" s="199">
        <v>150000000</v>
      </c>
      <c r="G55" s="199">
        <f>F55</f>
        <v>150000000</v>
      </c>
      <c r="H55" s="537">
        <v>0</v>
      </c>
      <c r="I55" s="552">
        <v>0</v>
      </c>
    </row>
    <row r="56" spans="1:9" ht="21.75" customHeight="1">
      <c r="A56" s="627" t="s">
        <v>63</v>
      </c>
      <c r="B56" s="159"/>
      <c r="C56" s="618" t="s">
        <v>615</v>
      </c>
      <c r="D56" s="133"/>
      <c r="E56" s="137"/>
      <c r="F56" s="207">
        <f>F57</f>
        <v>15000000</v>
      </c>
      <c r="G56" s="207">
        <f>G57</f>
        <v>15000000</v>
      </c>
      <c r="H56" s="542">
        <v>0</v>
      </c>
      <c r="I56" s="552">
        <v>0</v>
      </c>
    </row>
    <row r="57" spans="1:9" ht="21.75" customHeight="1">
      <c r="A57" s="371"/>
      <c r="B57" s="125" t="s">
        <v>48</v>
      </c>
      <c r="C57" s="132" t="s">
        <v>616</v>
      </c>
      <c r="D57" s="133" t="s">
        <v>99</v>
      </c>
      <c r="E57" s="134">
        <v>1</v>
      </c>
      <c r="F57" s="201">
        <v>15000000</v>
      </c>
      <c r="G57" s="201">
        <f>F57</f>
        <v>15000000</v>
      </c>
      <c r="H57" s="540">
        <v>0</v>
      </c>
      <c r="I57" s="553">
        <f>G57-F57</f>
        <v>0</v>
      </c>
    </row>
    <row r="58" spans="1:9" ht="21.75" customHeight="1">
      <c r="A58" s="627" t="s">
        <v>63</v>
      </c>
      <c r="B58" s="159"/>
      <c r="C58" s="618" t="s">
        <v>621</v>
      </c>
      <c r="D58" s="133"/>
      <c r="E58" s="137"/>
      <c r="F58" s="207">
        <f>F59</f>
        <v>20000000</v>
      </c>
      <c r="G58" s="207">
        <f>G59</f>
        <v>20000000</v>
      </c>
      <c r="H58" s="542">
        <f>G58-F58</f>
        <v>0</v>
      </c>
      <c r="I58" s="562">
        <f>H58/F58*100</f>
        <v>0</v>
      </c>
    </row>
    <row r="59" spans="1:9" ht="21.75" customHeight="1">
      <c r="A59" s="371"/>
      <c r="B59" s="125" t="s">
        <v>622</v>
      </c>
      <c r="C59" s="132" t="s">
        <v>623</v>
      </c>
      <c r="D59" s="133" t="s">
        <v>99</v>
      </c>
      <c r="E59" s="134">
        <v>1</v>
      </c>
      <c r="F59" s="201">
        <v>20000000</v>
      </c>
      <c r="G59" s="201">
        <f>F59</f>
        <v>20000000</v>
      </c>
      <c r="H59" s="540">
        <f>G59-F59</f>
        <v>0</v>
      </c>
      <c r="I59" s="551">
        <f>H59/F59*100</f>
        <v>0</v>
      </c>
    </row>
    <row r="60" spans="1:9" ht="21.75" customHeight="1">
      <c r="A60" s="372" t="s">
        <v>139</v>
      </c>
      <c r="B60" s="129"/>
      <c r="C60" s="135" t="s">
        <v>276</v>
      </c>
      <c r="D60" s="133"/>
      <c r="E60" s="137"/>
      <c r="F60" s="207">
        <f>F61</f>
        <v>90000000</v>
      </c>
      <c r="G60" s="207">
        <f>G61</f>
        <v>105000000</v>
      </c>
      <c r="H60" s="542">
        <f>G60-F60</f>
        <v>15000000</v>
      </c>
      <c r="I60" s="562">
        <f>H60/F60*100</f>
        <v>16.666666666666664</v>
      </c>
    </row>
    <row r="61" spans="1:9" ht="21.75" customHeight="1">
      <c r="A61" s="371"/>
      <c r="B61" s="125" t="s">
        <v>121</v>
      </c>
      <c r="C61" s="132" t="s">
        <v>165</v>
      </c>
      <c r="D61" s="133" t="s">
        <v>99</v>
      </c>
      <c r="E61" s="134">
        <v>1</v>
      </c>
      <c r="F61" s="201">
        <v>90000000</v>
      </c>
      <c r="G61" s="201">
        <v>105000000</v>
      </c>
      <c r="H61" s="540">
        <f>G61-F61</f>
        <v>15000000</v>
      </c>
      <c r="I61" s="551">
        <f>H61/F61*100</f>
        <v>16.666666666666664</v>
      </c>
    </row>
    <row r="62" spans="1:9" ht="21.75" customHeight="1">
      <c r="A62" s="372" t="s">
        <v>64</v>
      </c>
      <c r="B62" s="129"/>
      <c r="C62" s="135" t="s">
        <v>277</v>
      </c>
      <c r="D62" s="133"/>
      <c r="E62" s="137"/>
      <c r="F62" s="207">
        <f>F63</f>
        <v>25000000</v>
      </c>
      <c r="G62" s="207">
        <f>G63</f>
        <v>25000000</v>
      </c>
      <c r="H62" s="542">
        <v>0</v>
      </c>
      <c r="I62" s="552">
        <v>0</v>
      </c>
    </row>
    <row r="63" spans="1:9" ht="21.75" customHeight="1">
      <c r="A63" s="371"/>
      <c r="B63" s="125" t="s">
        <v>39</v>
      </c>
      <c r="C63" s="132" t="s">
        <v>278</v>
      </c>
      <c r="D63" s="133" t="s">
        <v>99</v>
      </c>
      <c r="E63" s="134">
        <v>1</v>
      </c>
      <c r="F63" s="201">
        <v>25000000</v>
      </c>
      <c r="G63" s="201">
        <f>F63</f>
        <v>25000000</v>
      </c>
      <c r="H63" s="540">
        <v>0</v>
      </c>
      <c r="I63" s="553">
        <f>G63-F63</f>
        <v>0</v>
      </c>
    </row>
    <row r="64" spans="1:9" ht="21.75" customHeight="1">
      <c r="A64" s="372" t="s">
        <v>47</v>
      </c>
      <c r="B64" s="129"/>
      <c r="C64" s="135" t="s">
        <v>279</v>
      </c>
      <c r="D64" s="133"/>
      <c r="E64" s="137"/>
      <c r="F64" s="207">
        <f>F65</f>
        <v>20000000</v>
      </c>
      <c r="G64" s="207">
        <f>G65</f>
        <v>20000000</v>
      </c>
      <c r="H64" s="542">
        <v>0</v>
      </c>
      <c r="I64" s="552">
        <f>I65</f>
        <v>0</v>
      </c>
    </row>
    <row r="65" spans="1:9" ht="21.75" customHeight="1">
      <c r="A65" s="371"/>
      <c r="B65" s="125" t="s">
        <v>62</v>
      </c>
      <c r="C65" s="132" t="s">
        <v>617</v>
      </c>
      <c r="D65" s="133" t="s">
        <v>99</v>
      </c>
      <c r="E65" s="134">
        <v>1</v>
      </c>
      <c r="F65" s="201">
        <v>20000000</v>
      </c>
      <c r="G65" s="201">
        <f>F65</f>
        <v>20000000</v>
      </c>
      <c r="H65" s="540">
        <v>0</v>
      </c>
      <c r="I65" s="553">
        <f>G65-F65</f>
        <v>0</v>
      </c>
    </row>
    <row r="66" spans="1:9" ht="21.75" customHeight="1">
      <c r="A66" s="372" t="s">
        <v>47</v>
      </c>
      <c r="B66" s="129"/>
      <c r="C66" s="135" t="s">
        <v>173</v>
      </c>
      <c r="D66" s="133"/>
      <c r="E66" s="137"/>
      <c r="F66" s="207">
        <f>F67+F68</f>
        <v>50000000</v>
      </c>
      <c r="G66" s="207">
        <f>G67+G68</f>
        <v>50000000</v>
      </c>
      <c r="H66" s="542">
        <v>0</v>
      </c>
      <c r="I66" s="552">
        <f>I67</f>
        <v>0</v>
      </c>
    </row>
    <row r="67" spans="1:9" ht="26.25" customHeight="1">
      <c r="A67" s="371"/>
      <c r="B67" s="125" t="s">
        <v>66</v>
      </c>
      <c r="C67" s="132" t="s">
        <v>174</v>
      </c>
      <c r="D67" s="133" t="s">
        <v>99</v>
      </c>
      <c r="E67" s="134">
        <v>1</v>
      </c>
      <c r="F67" s="201">
        <v>30000000</v>
      </c>
      <c r="G67" s="201">
        <f>F67</f>
        <v>30000000</v>
      </c>
      <c r="H67" s="540">
        <v>0</v>
      </c>
      <c r="I67" s="553">
        <f>G67-F67</f>
        <v>0</v>
      </c>
    </row>
    <row r="68" spans="1:9" ht="23.25" customHeight="1">
      <c r="A68" s="371"/>
      <c r="B68" s="125" t="s">
        <v>67</v>
      </c>
      <c r="C68" s="132" t="s">
        <v>280</v>
      </c>
      <c r="D68" s="133" t="s">
        <v>99</v>
      </c>
      <c r="E68" s="134">
        <v>1</v>
      </c>
      <c r="F68" s="201">
        <v>20000000</v>
      </c>
      <c r="G68" s="201">
        <f>F68</f>
        <v>20000000</v>
      </c>
      <c r="H68" s="540">
        <v>0</v>
      </c>
      <c r="I68" s="553"/>
    </row>
    <row r="69" spans="1:9" ht="21.75" customHeight="1">
      <c r="A69" s="371"/>
      <c r="B69" s="125"/>
      <c r="C69" s="132" t="s">
        <v>620</v>
      </c>
      <c r="D69" s="133"/>
      <c r="E69" s="134"/>
      <c r="F69" s="201"/>
      <c r="G69" s="201"/>
      <c r="H69" s="540"/>
      <c r="I69" s="553"/>
    </row>
    <row r="70" spans="1:9" ht="8.25" customHeight="1">
      <c r="A70" s="370"/>
      <c r="B70" s="125"/>
      <c r="C70" s="126"/>
      <c r="D70" s="127"/>
      <c r="E70" s="128"/>
      <c r="F70" s="199"/>
      <c r="G70" s="199"/>
      <c r="H70" s="537"/>
      <c r="I70" s="552"/>
    </row>
    <row r="71" spans="1:11" ht="39.75" customHeight="1">
      <c r="A71" s="798" t="s">
        <v>272</v>
      </c>
      <c r="B71" s="799"/>
      <c r="C71" s="799"/>
      <c r="D71" s="799"/>
      <c r="E71" s="799"/>
      <c r="F71" s="799"/>
      <c r="G71" s="799"/>
      <c r="H71" s="799"/>
      <c r="I71" s="800"/>
      <c r="K71" s="78"/>
    </row>
    <row r="72" spans="1:9" ht="21.75" customHeight="1">
      <c r="A72" s="566"/>
      <c r="B72" s="567"/>
      <c r="C72" s="568"/>
      <c r="D72" s="569"/>
      <c r="E72" s="570"/>
      <c r="F72" s="571"/>
      <c r="G72" s="571"/>
      <c r="H72" s="572"/>
      <c r="I72" s="573"/>
    </row>
    <row r="73" spans="1:9" ht="21.75" customHeight="1">
      <c r="A73" s="372" t="s">
        <v>618</v>
      </c>
      <c r="B73" s="129"/>
      <c r="C73" s="135" t="s">
        <v>619</v>
      </c>
      <c r="D73" s="133"/>
      <c r="E73" s="134"/>
      <c r="F73" s="207">
        <f>F74</f>
        <v>30000000</v>
      </c>
      <c r="G73" s="207">
        <f>G74</f>
        <v>45000000</v>
      </c>
      <c r="H73" s="542">
        <f>G73-F73</f>
        <v>15000000</v>
      </c>
      <c r="I73" s="562">
        <f>H73/F73*100</f>
        <v>50</v>
      </c>
    </row>
    <row r="74" spans="1:9" ht="21.75" customHeight="1">
      <c r="A74" s="371"/>
      <c r="B74" s="125" t="s">
        <v>607</v>
      </c>
      <c r="C74" s="132" t="s">
        <v>338</v>
      </c>
      <c r="D74" s="133" t="s">
        <v>99</v>
      </c>
      <c r="E74" s="134">
        <v>1</v>
      </c>
      <c r="F74" s="201">
        <v>30000000</v>
      </c>
      <c r="G74" s="201">
        <v>45000000</v>
      </c>
      <c r="H74" s="540">
        <f>G74-F74</f>
        <v>15000000</v>
      </c>
      <c r="I74" s="551">
        <f>H74/F74*100</f>
        <v>50</v>
      </c>
    </row>
    <row r="75" spans="1:9" ht="21.75" customHeight="1">
      <c r="A75" s="370"/>
      <c r="B75" s="125"/>
      <c r="C75" s="126"/>
      <c r="D75" s="127"/>
      <c r="E75" s="128"/>
      <c r="F75" s="199"/>
      <c r="G75" s="199"/>
      <c r="H75" s="537"/>
      <c r="I75" s="552"/>
    </row>
    <row r="76" spans="1:9" ht="21.75" customHeight="1" thickBot="1">
      <c r="A76" s="371"/>
      <c r="B76" s="125"/>
      <c r="C76" s="132"/>
      <c r="D76" s="133"/>
      <c r="E76" s="134"/>
      <c r="F76" s="201"/>
      <c r="G76" s="201"/>
      <c r="H76" s="540"/>
      <c r="I76" s="553"/>
    </row>
    <row r="77" spans="1:10" ht="22.5" customHeight="1" thickBot="1" thickTop="1">
      <c r="A77" s="373"/>
      <c r="B77" s="795" t="s">
        <v>194</v>
      </c>
      <c r="C77" s="795"/>
      <c r="D77" s="795"/>
      <c r="E77" s="795"/>
      <c r="F77" s="208">
        <f>F73+F66+F64+F62+F60+F56+F54+F52+F50+F46+F42+F40+F37+F29+F15+F58</f>
        <v>919802700</v>
      </c>
      <c r="G77" s="208">
        <f>G73+G66+G64+G62+G60+G56+G54+G52+G50+G46+G42+G40+G37+G29+G15+G58</f>
        <v>935366700</v>
      </c>
      <c r="H77" s="208">
        <f>H73+H66+H64+H62+H60+H56+H54+H52+H50+H46+H42+H40+H37+H29+H15+H58</f>
        <v>15564000</v>
      </c>
      <c r="I77" s="574">
        <f>H77/F77*100</f>
        <v>1.6921020127468642</v>
      </c>
      <c r="J77" s="209"/>
    </row>
    <row r="78" spans="1:9" ht="17.25" customHeight="1" thickTop="1">
      <c r="A78" s="374"/>
      <c r="B78" s="138"/>
      <c r="C78" s="139"/>
      <c r="D78" s="140"/>
      <c r="E78" s="139"/>
      <c r="F78" s="139"/>
      <c r="G78" s="139"/>
      <c r="H78" s="139"/>
      <c r="I78" s="554"/>
    </row>
    <row r="79" spans="1:9" ht="15.75">
      <c r="A79" s="362"/>
      <c r="B79" s="94"/>
      <c r="C79" s="91"/>
      <c r="D79" s="92"/>
      <c r="E79" s="91"/>
      <c r="F79" s="141"/>
      <c r="G79" s="142" t="s">
        <v>97</v>
      </c>
      <c r="H79" s="142"/>
      <c r="I79" s="555"/>
    </row>
    <row r="80" spans="1:9" ht="36" customHeight="1">
      <c r="A80" s="362"/>
      <c r="B80" s="94"/>
      <c r="C80" s="91"/>
      <c r="D80" s="92"/>
      <c r="E80" s="91"/>
      <c r="F80" s="91"/>
      <c r="G80" s="75"/>
      <c r="H80" s="75"/>
      <c r="I80" s="531"/>
    </row>
    <row r="81" spans="1:9" ht="15.75">
      <c r="A81" s="362"/>
      <c r="B81" s="94"/>
      <c r="C81" s="91"/>
      <c r="D81" s="92"/>
      <c r="E81" s="91"/>
      <c r="F81" s="91"/>
      <c r="G81" s="75"/>
      <c r="H81" s="75"/>
      <c r="I81" s="531"/>
    </row>
    <row r="82" spans="1:18" ht="16.5">
      <c r="A82" s="362"/>
      <c r="B82" s="94"/>
      <c r="C82" s="91"/>
      <c r="D82" s="92"/>
      <c r="E82" s="91"/>
      <c r="F82" s="143"/>
      <c r="G82" s="37" t="s">
        <v>282</v>
      </c>
      <c r="H82" s="37"/>
      <c r="I82" s="530"/>
      <c r="J82" s="24"/>
      <c r="K82" s="24"/>
      <c r="L82" s="24"/>
      <c r="M82" s="24"/>
      <c r="N82" s="24"/>
      <c r="O82" s="24"/>
      <c r="P82" s="24"/>
      <c r="Q82" s="24"/>
      <c r="R82" s="168"/>
    </row>
    <row r="83" spans="1:18" ht="15" customHeight="1">
      <c r="A83" s="362"/>
      <c r="B83" s="94"/>
      <c r="C83" s="91"/>
      <c r="D83" s="92"/>
      <c r="E83" s="91"/>
      <c r="F83" s="143"/>
      <c r="G83" s="25" t="s">
        <v>293</v>
      </c>
      <c r="H83" s="25"/>
      <c r="I83" s="556"/>
      <c r="J83" s="169"/>
      <c r="K83" s="169"/>
      <c r="L83" s="169"/>
      <c r="M83" s="169"/>
      <c r="N83" s="169"/>
      <c r="O83" s="169"/>
      <c r="P83" s="169"/>
      <c r="Q83" s="169"/>
      <c r="R83" s="170"/>
    </row>
    <row r="84" spans="1:18" ht="15.75" customHeight="1">
      <c r="A84" s="362"/>
      <c r="B84" s="94"/>
      <c r="C84" s="91"/>
      <c r="D84" s="92"/>
      <c r="E84" s="91"/>
      <c r="F84" s="91"/>
      <c r="G84" s="25" t="s">
        <v>136</v>
      </c>
      <c r="H84" s="25"/>
      <c r="I84" s="529"/>
      <c r="J84" s="5"/>
      <c r="K84" s="5"/>
      <c r="L84" s="5"/>
      <c r="M84" s="5"/>
      <c r="N84" s="5"/>
      <c r="O84" s="5"/>
      <c r="P84" s="5"/>
      <c r="Q84" s="5"/>
      <c r="R84" s="107"/>
    </row>
    <row r="85" spans="1:18" ht="4.5" customHeight="1">
      <c r="A85" s="376"/>
      <c r="B85" s="145"/>
      <c r="C85" s="146"/>
      <c r="D85" s="147"/>
      <c r="E85" s="146"/>
      <c r="F85" s="146"/>
      <c r="G85" s="27"/>
      <c r="H85" s="27"/>
      <c r="I85" s="557"/>
      <c r="J85" s="5"/>
      <c r="K85" s="5"/>
      <c r="L85" s="5"/>
      <c r="M85" s="5"/>
      <c r="N85" s="5"/>
      <c r="O85" s="5"/>
      <c r="P85" s="5"/>
      <c r="Q85" s="5"/>
      <c r="R85" s="5"/>
    </row>
    <row r="86" spans="1:9" ht="14.25" customHeight="1">
      <c r="A86" s="377"/>
      <c r="B86" s="148"/>
      <c r="C86" s="149"/>
      <c r="D86" s="136"/>
      <c r="E86" s="149"/>
      <c r="F86" s="150"/>
      <c r="G86" s="150"/>
      <c r="H86" s="150"/>
      <c r="I86" s="558"/>
    </row>
    <row r="87" spans="1:11" ht="17.25" customHeight="1">
      <c r="A87" s="362"/>
      <c r="B87" s="94"/>
      <c r="C87" s="91"/>
      <c r="D87" s="92"/>
      <c r="E87" s="91"/>
      <c r="F87" s="786" t="s">
        <v>624</v>
      </c>
      <c r="G87" s="786"/>
      <c r="H87" s="786"/>
      <c r="I87" s="787"/>
      <c r="J87" s="85"/>
      <c r="K87" s="62"/>
    </row>
    <row r="88" spans="1:9" ht="15.75">
      <c r="A88" s="362"/>
      <c r="B88" s="94"/>
      <c r="C88" s="91"/>
      <c r="D88" s="92"/>
      <c r="E88" s="91"/>
      <c r="F88" s="141"/>
      <c r="G88" s="75" t="s">
        <v>30</v>
      </c>
      <c r="H88" s="75"/>
      <c r="I88" s="555"/>
    </row>
    <row r="89" spans="1:9" ht="14.25" customHeight="1">
      <c r="A89" s="362"/>
      <c r="B89" s="151" t="s">
        <v>31</v>
      </c>
      <c r="C89" s="5" t="s">
        <v>625</v>
      </c>
      <c r="D89" s="152"/>
      <c r="E89" s="91"/>
      <c r="F89" s="91"/>
      <c r="G89" s="75" t="s">
        <v>53</v>
      </c>
      <c r="H89" s="75"/>
      <c r="I89" s="531"/>
    </row>
    <row r="90" spans="1:9" ht="28.5" customHeight="1">
      <c r="A90" s="362"/>
      <c r="B90" s="151"/>
      <c r="C90" s="5"/>
      <c r="D90" s="92"/>
      <c r="E90" s="91"/>
      <c r="F90" s="91"/>
      <c r="G90" s="153"/>
      <c r="H90" s="153"/>
      <c r="I90" s="531"/>
    </row>
    <row r="91" spans="1:9" ht="16.5">
      <c r="A91" s="362"/>
      <c r="B91" s="151"/>
      <c r="C91" s="5"/>
      <c r="D91" s="92"/>
      <c r="E91" s="154"/>
      <c r="F91" s="143"/>
      <c r="G91" s="75"/>
      <c r="H91" s="75"/>
      <c r="I91" s="531"/>
    </row>
    <row r="92" spans="1:9" ht="18" customHeight="1">
      <c r="A92" s="362"/>
      <c r="B92" s="151" t="s">
        <v>32</v>
      </c>
      <c r="C92" s="5" t="s">
        <v>626</v>
      </c>
      <c r="D92" s="155"/>
      <c r="E92" s="91"/>
      <c r="F92" s="144"/>
      <c r="G92" s="144" t="str">
        <f>Litrik!AB62</f>
        <v>Drs. M. KRISTIJADI, M.Si</v>
      </c>
      <c r="H92" s="144"/>
      <c r="I92" s="531"/>
    </row>
    <row r="93" spans="1:9" ht="18" customHeight="1">
      <c r="A93" s="362"/>
      <c r="B93" s="151"/>
      <c r="C93" s="5"/>
      <c r="D93" s="155"/>
      <c r="E93" s="91"/>
      <c r="F93" s="144"/>
      <c r="G93" s="75" t="str">
        <f>Litrik!AB63</f>
        <v>NIP.  19681226 199403 1 005</v>
      </c>
      <c r="H93" s="75"/>
      <c r="I93" s="531"/>
    </row>
    <row r="94" spans="1:9" ht="18" customHeight="1">
      <c r="A94" s="362"/>
      <c r="B94" s="151"/>
      <c r="C94" s="5"/>
      <c r="D94" s="152"/>
      <c r="E94" s="91"/>
      <c r="F94" s="144"/>
      <c r="G94" s="75"/>
      <c r="H94" s="75"/>
      <c r="I94" s="531"/>
    </row>
    <row r="95" spans="1:9" ht="12.75" customHeight="1">
      <c r="A95" s="362"/>
      <c r="B95" s="151"/>
      <c r="C95" s="91"/>
      <c r="D95" s="152"/>
      <c r="E95" s="91"/>
      <c r="F95" s="144"/>
      <c r="G95" s="75"/>
      <c r="H95" s="75"/>
      <c r="I95" s="531"/>
    </row>
    <row r="96" spans="1:9" ht="3" customHeight="1" thickBot="1">
      <c r="A96" s="378"/>
      <c r="B96" s="379"/>
      <c r="C96" s="380"/>
      <c r="D96" s="381"/>
      <c r="E96" s="380"/>
      <c r="F96" s="380"/>
      <c r="G96" s="380"/>
      <c r="H96" s="380"/>
      <c r="I96" s="559"/>
    </row>
    <row r="97" spans="1:9" ht="19.5" customHeight="1">
      <c r="A97" s="62"/>
      <c r="B97" s="97"/>
      <c r="C97" s="62"/>
      <c r="D97" s="86"/>
      <c r="E97" s="62"/>
      <c r="F97" s="62"/>
      <c r="G97" s="62"/>
      <c r="H97" s="62"/>
      <c r="I97" s="82"/>
    </row>
    <row r="98" spans="1:12" s="78" customFormat="1" ht="19.5" customHeight="1">
      <c r="A98" s="62"/>
      <c r="B98" s="97"/>
      <c r="C98" s="62"/>
      <c r="D98" s="86"/>
      <c r="E98" s="62"/>
      <c r="F98" s="62"/>
      <c r="G98" s="62"/>
      <c r="H98" s="62"/>
      <c r="I98" s="82"/>
      <c r="K98" s="79"/>
      <c r="L98" s="79"/>
    </row>
    <row r="99" spans="1:12" s="78" customFormat="1" ht="12.75">
      <c r="A99" s="87"/>
      <c r="B99" s="97"/>
      <c r="C99" s="62"/>
      <c r="D99" s="86"/>
      <c r="E99" s="62"/>
      <c r="F99" s="62"/>
      <c r="G99" s="62"/>
      <c r="H99" s="62"/>
      <c r="I99" s="82"/>
      <c r="K99" s="79"/>
      <c r="L99" s="79"/>
    </row>
    <row r="100" spans="1:12" s="78" customFormat="1" ht="12.75">
      <c r="A100" s="87"/>
      <c r="B100" s="97"/>
      <c r="C100" s="62"/>
      <c r="D100" s="86"/>
      <c r="E100" s="62"/>
      <c r="F100" s="62"/>
      <c r="G100" s="62"/>
      <c r="H100" s="62"/>
      <c r="I100" s="82"/>
      <c r="K100" s="79"/>
      <c r="L100" s="79"/>
    </row>
    <row r="101" spans="1:12" s="78" customFormat="1" ht="12.75">
      <c r="A101" s="87"/>
      <c r="B101" s="97"/>
      <c r="C101" s="62"/>
      <c r="D101" s="86"/>
      <c r="E101" s="62"/>
      <c r="F101" s="84"/>
      <c r="G101" s="84"/>
      <c r="H101" s="84"/>
      <c r="I101" s="560"/>
      <c r="K101" s="79"/>
      <c r="L101" s="79"/>
    </row>
    <row r="102" spans="1:12" s="78" customFormat="1" ht="12.75">
      <c r="A102" s="62"/>
      <c r="B102" s="97"/>
      <c r="C102" s="62"/>
      <c r="D102" s="86"/>
      <c r="E102" s="62"/>
      <c r="F102" s="62"/>
      <c r="G102" s="62"/>
      <c r="H102" s="62"/>
      <c r="I102" s="82"/>
      <c r="K102" s="79"/>
      <c r="L102" s="79"/>
    </row>
    <row r="103" spans="1:12" s="78" customFormat="1" ht="12.75">
      <c r="A103" s="62"/>
      <c r="B103" s="97"/>
      <c r="C103" s="62"/>
      <c r="D103" s="86"/>
      <c r="E103" s="62"/>
      <c r="F103" s="62"/>
      <c r="G103" s="62"/>
      <c r="H103" s="62"/>
      <c r="I103" s="82"/>
      <c r="K103" s="79"/>
      <c r="L103" s="79"/>
    </row>
    <row r="104" spans="1:12" s="78" customFormat="1" ht="12.75">
      <c r="A104" s="62"/>
      <c r="B104" s="97"/>
      <c r="C104" s="62"/>
      <c r="D104" s="86"/>
      <c r="E104" s="62"/>
      <c r="F104" s="62"/>
      <c r="G104" s="62"/>
      <c r="H104" s="62"/>
      <c r="I104" s="82"/>
      <c r="K104" s="79"/>
      <c r="L104" s="79"/>
    </row>
    <row r="105" spans="1:12" s="78" customFormat="1" ht="12.75">
      <c r="A105" s="62"/>
      <c r="B105" s="97"/>
      <c r="C105" s="62"/>
      <c r="D105" s="86"/>
      <c r="E105" s="62"/>
      <c r="F105" s="62"/>
      <c r="G105" s="62"/>
      <c r="H105" s="62"/>
      <c r="I105" s="82"/>
      <c r="K105" s="79"/>
      <c r="L105" s="79"/>
    </row>
    <row r="106" spans="1:12" s="78" customFormat="1" ht="12.75">
      <c r="A106" s="62"/>
      <c r="B106" s="97"/>
      <c r="C106" s="62"/>
      <c r="D106" s="86"/>
      <c r="E106" s="62"/>
      <c r="F106" s="62"/>
      <c r="G106" s="62"/>
      <c r="H106" s="62"/>
      <c r="I106" s="82"/>
      <c r="K106" s="79"/>
      <c r="L106" s="79"/>
    </row>
    <row r="107" spans="1:12" s="78" customFormat="1" ht="12.75">
      <c r="A107" s="62"/>
      <c r="B107" s="97"/>
      <c r="C107" s="62"/>
      <c r="D107" s="86"/>
      <c r="E107" s="62"/>
      <c r="F107" s="62"/>
      <c r="G107" s="82"/>
      <c r="H107" s="82"/>
      <c r="I107" s="82"/>
      <c r="K107" s="79"/>
      <c r="L107" s="79"/>
    </row>
    <row r="108" spans="1:12" s="78" customFormat="1" ht="12.75">
      <c r="A108" s="62"/>
      <c r="B108" s="97"/>
      <c r="C108" s="62"/>
      <c r="D108" s="86"/>
      <c r="E108" s="62"/>
      <c r="F108" s="62"/>
      <c r="G108" s="82"/>
      <c r="H108" s="82"/>
      <c r="I108" s="82"/>
      <c r="K108" s="79"/>
      <c r="L108" s="79"/>
    </row>
    <row r="109" spans="1:12" s="78" customFormat="1" ht="12.75">
      <c r="A109" s="62"/>
      <c r="B109" s="97"/>
      <c r="C109" s="62"/>
      <c r="D109" s="86"/>
      <c r="E109" s="62"/>
      <c r="F109" s="62"/>
      <c r="G109" s="62"/>
      <c r="H109" s="62"/>
      <c r="I109" s="82"/>
      <c r="K109" s="79"/>
      <c r="L109" s="79"/>
    </row>
    <row r="110" spans="1:12" s="78" customFormat="1" ht="12.75">
      <c r="A110" s="62"/>
      <c r="B110" s="97"/>
      <c r="C110" s="62"/>
      <c r="D110" s="86"/>
      <c r="E110" s="62"/>
      <c r="F110" s="62"/>
      <c r="G110" s="62"/>
      <c r="H110" s="62"/>
      <c r="I110" s="82"/>
      <c r="K110" s="79"/>
      <c r="L110" s="79"/>
    </row>
  </sheetData>
  <sheetProtection/>
  <mergeCells count="17">
    <mergeCell ref="A48:I48"/>
    <mergeCell ref="H11:I11"/>
    <mergeCell ref="C11:C12"/>
    <mergeCell ref="D11:D12"/>
    <mergeCell ref="E11:E12"/>
    <mergeCell ref="F11:G11"/>
    <mergeCell ref="A26:I26"/>
    <mergeCell ref="F87:I87"/>
    <mergeCell ref="A1:F1"/>
    <mergeCell ref="G1:I4"/>
    <mergeCell ref="A2:F2"/>
    <mergeCell ref="A3:F3"/>
    <mergeCell ref="A4:F4"/>
    <mergeCell ref="A10:I10"/>
    <mergeCell ref="B77:E77"/>
    <mergeCell ref="A11:B11"/>
    <mergeCell ref="A71:I71"/>
  </mergeCells>
  <printOptions/>
  <pageMargins left="0.6" right="0.32" top="0.55" bottom="0.55" header="0" footer="0.511811023622047"/>
  <pageSetup horizontalDpi="300" verticalDpi="300" orientation="landscape" paperSize="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0"/>
  <sheetViews>
    <sheetView showGridLines="0" view="pageBreakPreview" zoomScaleSheetLayoutView="100" zoomScalePageLayoutView="0" workbookViewId="0" topLeftCell="I73">
      <selection activeCell="C61" sqref="C61"/>
    </sheetView>
  </sheetViews>
  <sheetFormatPr defaultColWidth="4.421875" defaultRowHeight="12.75"/>
  <cols>
    <col min="1" max="10" width="3.7109375" style="8" customWidth="1"/>
    <col min="11" max="21" width="4.421875" style="8" customWidth="1"/>
    <col min="22" max="22" width="3.8515625" style="8" customWidth="1"/>
    <col min="23" max="23" width="3.7109375" style="8" customWidth="1"/>
    <col min="24" max="24" width="3.28125" style="8" customWidth="1"/>
    <col min="25" max="29" width="4.421875" style="8" customWidth="1"/>
    <col min="30" max="30" width="5.421875" style="8" customWidth="1"/>
    <col min="31" max="31" width="4.421875" style="8" customWidth="1"/>
    <col min="32" max="32" width="3.8515625" style="8" customWidth="1"/>
    <col min="33" max="33" width="4.00390625" style="8" customWidth="1"/>
    <col min="34" max="34" width="3.28125" style="8" customWidth="1"/>
    <col min="35" max="35" width="5.00390625" style="8" bestFit="1" customWidth="1"/>
    <col min="36" max="37" width="4.421875" style="8" customWidth="1"/>
    <col min="38" max="38" width="12.421875" style="8" customWidth="1"/>
    <col min="39" max="39" width="6.8515625" style="8" customWidth="1"/>
    <col min="40" max="40" width="16.140625" style="8" customWidth="1"/>
    <col min="41" max="44" width="4.421875" style="8" customWidth="1"/>
    <col min="45" max="45" width="5.00390625" style="8" bestFit="1" customWidth="1"/>
    <col min="46" max="16384" width="4.421875" style="8" customWidth="1"/>
  </cols>
  <sheetData>
    <row r="1" spans="1:40" ht="20.25" customHeight="1" thickTop="1">
      <c r="A1" s="863" t="s">
        <v>138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81" t="s">
        <v>151</v>
      </c>
      <c r="AC1" s="881"/>
      <c r="AD1" s="881"/>
      <c r="AE1" s="881"/>
      <c r="AF1" s="881"/>
      <c r="AG1" s="881"/>
      <c r="AH1" s="881"/>
      <c r="AI1" s="858" t="s">
        <v>257</v>
      </c>
      <c r="AJ1" s="858"/>
      <c r="AK1" s="858"/>
      <c r="AL1" s="859"/>
      <c r="AM1" s="860"/>
      <c r="AN1" s="465"/>
    </row>
    <row r="2" spans="1:40" ht="17.25" customHeight="1">
      <c r="A2" s="871" t="s">
        <v>55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3"/>
      <c r="AB2" s="186" t="s">
        <v>202</v>
      </c>
      <c r="AC2" s="186" t="s">
        <v>202</v>
      </c>
      <c r="AD2" s="186" t="s">
        <v>139</v>
      </c>
      <c r="AE2" s="359" t="s">
        <v>38</v>
      </c>
      <c r="AF2" s="359" t="s">
        <v>41</v>
      </c>
      <c r="AG2" s="186" t="s">
        <v>35</v>
      </c>
      <c r="AH2" s="186" t="s">
        <v>36</v>
      </c>
      <c r="AI2" s="861"/>
      <c r="AJ2" s="861"/>
      <c r="AK2" s="861"/>
      <c r="AL2" s="775"/>
      <c r="AM2" s="862"/>
      <c r="AN2" s="465"/>
    </row>
    <row r="3" spans="1:40" ht="14.25" customHeight="1">
      <c r="A3" s="879" t="s">
        <v>140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880"/>
      <c r="AN3" s="465"/>
    </row>
    <row r="4" spans="1:40" ht="16.5" customHeight="1">
      <c r="A4" s="865" t="s">
        <v>288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866"/>
      <c r="AN4" s="465"/>
    </row>
    <row r="5" spans="1:40" ht="17.25" customHeight="1">
      <c r="A5" s="116" t="s">
        <v>16</v>
      </c>
      <c r="B5" s="59"/>
      <c r="C5" s="59"/>
      <c r="D5" s="59"/>
      <c r="E5" s="59"/>
      <c r="F5" s="59"/>
      <c r="G5" s="60" t="s">
        <v>57</v>
      </c>
      <c r="H5" s="61" t="s">
        <v>202</v>
      </c>
      <c r="I5" s="45"/>
      <c r="J5" s="45"/>
      <c r="K5" s="45"/>
      <c r="L5" s="45"/>
      <c r="M5" s="882" t="s">
        <v>207</v>
      </c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  <c r="AL5" s="882"/>
      <c r="AM5" s="883"/>
      <c r="AN5" s="467"/>
    </row>
    <row r="6" spans="1:40" ht="18.75" customHeight="1">
      <c r="A6" s="99" t="s">
        <v>17</v>
      </c>
      <c r="B6" s="57"/>
      <c r="C6" s="57"/>
      <c r="D6" s="57"/>
      <c r="E6" s="57"/>
      <c r="F6" s="57"/>
      <c r="G6" s="7" t="s">
        <v>57</v>
      </c>
      <c r="H6" s="45" t="s">
        <v>203</v>
      </c>
      <c r="I6" s="45"/>
      <c r="J6" s="45"/>
      <c r="K6" s="45"/>
      <c r="L6" s="45"/>
      <c r="M6" s="123" t="s">
        <v>102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4"/>
      <c r="AN6" s="468"/>
    </row>
    <row r="7" spans="1:40" ht="18.75" customHeight="1">
      <c r="A7" s="99" t="s">
        <v>18</v>
      </c>
      <c r="B7" s="57"/>
      <c r="C7" s="57"/>
      <c r="D7" s="57"/>
      <c r="E7" s="57"/>
      <c r="F7" s="57"/>
      <c r="G7" s="7" t="s">
        <v>57</v>
      </c>
      <c r="H7" s="45" t="s">
        <v>303</v>
      </c>
      <c r="I7" s="45"/>
      <c r="J7" s="45"/>
      <c r="K7" s="45"/>
      <c r="L7" s="45"/>
      <c r="M7" s="123" t="s">
        <v>69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  <c r="AN7" s="468"/>
    </row>
    <row r="8" spans="1:40" ht="18.75" customHeight="1">
      <c r="A8" s="101" t="s">
        <v>19</v>
      </c>
      <c r="B8" s="58"/>
      <c r="C8" s="58"/>
      <c r="D8" s="58"/>
      <c r="E8" s="58"/>
      <c r="F8" s="58"/>
      <c r="G8" s="7" t="s">
        <v>57</v>
      </c>
      <c r="H8" s="45" t="s">
        <v>415</v>
      </c>
      <c r="I8" s="45"/>
      <c r="J8" s="45"/>
      <c r="K8" s="45"/>
      <c r="L8" s="45"/>
      <c r="M8" s="123" t="s">
        <v>103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  <c r="AN8" s="468"/>
    </row>
    <row r="9" spans="1:40" ht="18.75" customHeight="1">
      <c r="A9" s="101" t="s">
        <v>20</v>
      </c>
      <c r="B9" s="58"/>
      <c r="C9" s="58"/>
      <c r="D9" s="58"/>
      <c r="E9" s="58"/>
      <c r="F9" s="58"/>
      <c r="G9" s="7" t="s">
        <v>57</v>
      </c>
      <c r="H9" s="10" t="s">
        <v>289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0"/>
      <c r="AN9" s="5"/>
    </row>
    <row r="10" spans="1:40" ht="18.75" customHeight="1">
      <c r="A10" s="101" t="s">
        <v>21</v>
      </c>
      <c r="B10" s="58"/>
      <c r="C10" s="58"/>
      <c r="D10" s="58"/>
      <c r="E10" s="58"/>
      <c r="F10" s="58"/>
      <c r="G10" s="7" t="s">
        <v>57</v>
      </c>
      <c r="H10" s="10" t="s">
        <v>102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/>
      <c r="V10" s="10"/>
      <c r="W10" s="10"/>
      <c r="X10" s="10"/>
      <c r="Y10" s="10"/>
      <c r="Z10" s="10"/>
      <c r="AA10" s="10"/>
      <c r="AB10" s="12"/>
      <c r="AC10" s="12"/>
      <c r="AD10" s="12"/>
      <c r="AE10" s="10"/>
      <c r="AF10" s="10"/>
      <c r="AG10" s="10"/>
      <c r="AH10" s="10"/>
      <c r="AI10" s="10"/>
      <c r="AJ10" s="10"/>
      <c r="AK10" s="10"/>
      <c r="AL10" s="10"/>
      <c r="AM10" s="100"/>
      <c r="AN10" s="5"/>
    </row>
    <row r="11" spans="1:40" ht="18.75" customHeight="1">
      <c r="A11" s="101" t="s">
        <v>22</v>
      </c>
      <c r="B11" s="58"/>
      <c r="C11" s="58"/>
      <c r="D11" s="58"/>
      <c r="E11" s="58"/>
      <c r="F11" s="58"/>
      <c r="G11" s="7" t="s">
        <v>57</v>
      </c>
      <c r="H11" s="10" t="s">
        <v>290</v>
      </c>
      <c r="I11" s="12"/>
      <c r="J11" s="12"/>
      <c r="K11" s="12"/>
      <c r="L11" s="12"/>
      <c r="M11" s="10"/>
      <c r="N11" s="12"/>
      <c r="O11" s="12"/>
      <c r="P11" s="12"/>
      <c r="Q11" s="10"/>
      <c r="R11" s="10"/>
      <c r="S11" s="10"/>
      <c r="T11" s="10"/>
      <c r="U11" s="10"/>
      <c r="V11" s="9"/>
      <c r="W11" s="9"/>
      <c r="X11" s="9"/>
      <c r="Y11" s="9"/>
      <c r="Z11" s="9"/>
      <c r="AA11" s="9"/>
      <c r="AB11" s="10"/>
      <c r="AC11" s="10"/>
      <c r="AD11" s="10"/>
      <c r="AE11" s="10"/>
      <c r="AF11" s="9"/>
      <c r="AG11" s="9"/>
      <c r="AH11" s="9"/>
      <c r="AI11" s="9"/>
      <c r="AJ11" s="9"/>
      <c r="AK11" s="9"/>
      <c r="AL11" s="9"/>
      <c r="AM11" s="100"/>
      <c r="AN11" s="5"/>
    </row>
    <row r="12" spans="1:44" ht="15.75" customHeight="1">
      <c r="A12" s="874" t="s">
        <v>153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3"/>
      <c r="AM12" s="875"/>
      <c r="AN12" s="459"/>
      <c r="AP12" s="35"/>
      <c r="AR12" s="35"/>
    </row>
    <row r="13" spans="1:40" ht="18.75" customHeight="1">
      <c r="A13" s="876" t="s">
        <v>7</v>
      </c>
      <c r="B13" s="877"/>
      <c r="C13" s="877"/>
      <c r="D13" s="877"/>
      <c r="E13" s="877"/>
      <c r="F13" s="922"/>
      <c r="G13" s="822" t="s">
        <v>8</v>
      </c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4"/>
      <c r="AH13" s="822" t="s">
        <v>9</v>
      </c>
      <c r="AI13" s="823"/>
      <c r="AJ13" s="823"/>
      <c r="AK13" s="823"/>
      <c r="AL13" s="823"/>
      <c r="AM13" s="875"/>
      <c r="AN13" s="459"/>
    </row>
    <row r="14" spans="1:40" ht="17.25" customHeight="1">
      <c r="A14" s="919"/>
      <c r="B14" s="920"/>
      <c r="C14" s="920"/>
      <c r="D14" s="920"/>
      <c r="E14" s="920"/>
      <c r="F14" s="923"/>
      <c r="G14" s="822" t="s">
        <v>149</v>
      </c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4"/>
      <c r="U14" s="822" t="s">
        <v>150</v>
      </c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4"/>
      <c r="AH14" s="924" t="s">
        <v>149</v>
      </c>
      <c r="AI14" s="925"/>
      <c r="AJ14" s="925"/>
      <c r="AK14" s="926"/>
      <c r="AL14" s="924" t="s">
        <v>150</v>
      </c>
      <c r="AM14" s="929"/>
      <c r="AN14" s="469"/>
    </row>
    <row r="15" spans="1:40" ht="18.75" customHeight="1">
      <c r="A15" s="99" t="s">
        <v>12</v>
      </c>
      <c r="B15" s="57"/>
      <c r="C15" s="57"/>
      <c r="D15" s="57"/>
      <c r="E15" s="57"/>
      <c r="F15" s="57"/>
      <c r="G15" s="50" t="s">
        <v>84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62" t="s">
        <v>84</v>
      </c>
      <c r="V15" s="57"/>
      <c r="W15" s="57"/>
      <c r="X15" s="57"/>
      <c r="Y15" s="57"/>
      <c r="Z15" s="57"/>
      <c r="AA15" s="57"/>
      <c r="AB15" s="57"/>
      <c r="AC15" s="57"/>
      <c r="AD15" s="57"/>
      <c r="AE15" s="9"/>
      <c r="AF15" s="9"/>
      <c r="AG15" s="9"/>
      <c r="AH15" s="909">
        <v>1</v>
      </c>
      <c r="AI15" s="831"/>
      <c r="AJ15" s="831"/>
      <c r="AK15" s="832"/>
      <c r="AL15" s="909">
        <v>1</v>
      </c>
      <c r="AM15" s="913"/>
      <c r="AN15" s="470"/>
    </row>
    <row r="16" spans="1:40" ht="18.75" customHeight="1">
      <c r="A16" s="99" t="s">
        <v>13</v>
      </c>
      <c r="B16" s="57"/>
      <c r="C16" s="57"/>
      <c r="D16" s="57"/>
      <c r="E16" s="57"/>
      <c r="F16" s="57"/>
      <c r="G16" s="50" t="s">
        <v>85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62" t="s">
        <v>85</v>
      </c>
      <c r="V16" s="57"/>
      <c r="W16" s="57"/>
      <c r="X16" s="57"/>
      <c r="Y16" s="57"/>
      <c r="Z16" s="57"/>
      <c r="AA16" s="57"/>
      <c r="AB16" s="57"/>
      <c r="AC16" s="57"/>
      <c r="AD16" s="57"/>
      <c r="AE16" s="9"/>
      <c r="AF16" s="9"/>
      <c r="AG16" s="9"/>
      <c r="AH16" s="910" t="s">
        <v>291</v>
      </c>
      <c r="AI16" s="911"/>
      <c r="AJ16" s="911"/>
      <c r="AK16" s="912"/>
      <c r="AL16" s="910" t="s">
        <v>292</v>
      </c>
      <c r="AM16" s="930"/>
      <c r="AN16" s="460"/>
    </row>
    <row r="17" spans="1:40" ht="18.75" customHeight="1">
      <c r="A17" s="99" t="s">
        <v>14</v>
      </c>
      <c r="B17" s="57"/>
      <c r="C17" s="57"/>
      <c r="D17" s="57"/>
      <c r="E17" s="57"/>
      <c r="F17" s="57"/>
      <c r="G17" s="50" t="s">
        <v>86</v>
      </c>
      <c r="H17" s="9"/>
      <c r="I17" s="9"/>
      <c r="J17" s="9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162" t="s">
        <v>86</v>
      </c>
      <c r="V17" s="57"/>
      <c r="W17" s="57"/>
      <c r="X17" s="57"/>
      <c r="Y17" s="57"/>
      <c r="Z17" s="156"/>
      <c r="AA17" s="156"/>
      <c r="AB17" s="156"/>
      <c r="AC17" s="156"/>
      <c r="AD17" s="156"/>
      <c r="AE17" s="11"/>
      <c r="AF17" s="11"/>
      <c r="AG17" s="11"/>
      <c r="AH17" s="830" t="s">
        <v>154</v>
      </c>
      <c r="AI17" s="831"/>
      <c r="AJ17" s="831"/>
      <c r="AK17" s="832"/>
      <c r="AL17" s="830" t="s">
        <v>87</v>
      </c>
      <c r="AM17" s="931"/>
      <c r="AN17" s="25"/>
    </row>
    <row r="18" spans="1:40" ht="18.75" customHeight="1">
      <c r="A18" s="99" t="s">
        <v>15</v>
      </c>
      <c r="B18" s="57"/>
      <c r="C18" s="57"/>
      <c r="D18" s="57"/>
      <c r="E18" s="57"/>
      <c r="F18" s="57"/>
      <c r="G18" s="50" t="s">
        <v>86</v>
      </c>
      <c r="H18" s="9"/>
      <c r="I18" s="9"/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162" t="s">
        <v>86</v>
      </c>
      <c r="V18" s="57"/>
      <c r="W18" s="57"/>
      <c r="X18" s="57"/>
      <c r="Y18" s="57"/>
      <c r="Z18" s="156"/>
      <c r="AA18" s="156"/>
      <c r="AB18" s="156"/>
      <c r="AC18" s="156"/>
      <c r="AD18" s="156"/>
      <c r="AE18" s="11"/>
      <c r="AF18" s="11"/>
      <c r="AG18" s="11"/>
      <c r="AH18" s="830" t="s">
        <v>101</v>
      </c>
      <c r="AI18" s="831"/>
      <c r="AJ18" s="831"/>
      <c r="AK18" s="832"/>
      <c r="AL18" s="830" t="s">
        <v>101</v>
      </c>
      <c r="AM18" s="931"/>
      <c r="AN18" s="25"/>
    </row>
    <row r="19" spans="1:40" ht="18.75" customHeight="1">
      <c r="A19" s="99" t="s">
        <v>10</v>
      </c>
      <c r="B19" s="57"/>
      <c r="C19" s="57"/>
      <c r="D19" s="57"/>
      <c r="E19" s="57"/>
      <c r="F19" s="5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0"/>
      <c r="AN19" s="5"/>
    </row>
    <row r="20" spans="1:40" ht="16.5" customHeight="1">
      <c r="A20" s="876" t="s">
        <v>141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877"/>
      <c r="AM20" s="878"/>
      <c r="AN20" s="459"/>
    </row>
    <row r="21" spans="1:40" ht="16.5" customHeight="1">
      <c r="A21" s="919" t="s">
        <v>0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0"/>
      <c r="AK21" s="920"/>
      <c r="AL21" s="920"/>
      <c r="AM21" s="921"/>
      <c r="AN21" s="459"/>
    </row>
    <row r="22" spans="1:40" ht="18.75" customHeight="1">
      <c r="A22" s="916" t="s">
        <v>1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6" t="s">
        <v>2</v>
      </c>
      <c r="L22" s="817"/>
      <c r="M22" s="817"/>
      <c r="N22" s="817"/>
      <c r="O22" s="817"/>
      <c r="P22" s="817"/>
      <c r="Q22" s="818"/>
      <c r="R22" s="822" t="s">
        <v>144</v>
      </c>
      <c r="S22" s="823"/>
      <c r="T22" s="823"/>
      <c r="U22" s="823"/>
      <c r="V22" s="823"/>
      <c r="W22" s="823"/>
      <c r="X22" s="824"/>
      <c r="Y22" s="816" t="s">
        <v>11</v>
      </c>
      <c r="Z22" s="817"/>
      <c r="AA22" s="818"/>
      <c r="AB22" s="822" t="s">
        <v>145</v>
      </c>
      <c r="AC22" s="823"/>
      <c r="AD22" s="823"/>
      <c r="AE22" s="823"/>
      <c r="AF22" s="823"/>
      <c r="AG22" s="823"/>
      <c r="AH22" s="824"/>
      <c r="AI22" s="816" t="s">
        <v>11</v>
      </c>
      <c r="AJ22" s="817"/>
      <c r="AK22" s="818"/>
      <c r="AL22" s="928" t="s">
        <v>142</v>
      </c>
      <c r="AM22" s="878"/>
      <c r="AN22" s="459"/>
    </row>
    <row r="23" spans="1:40" ht="18.75" customHeight="1">
      <c r="A23" s="917"/>
      <c r="B23" s="869"/>
      <c r="C23" s="869"/>
      <c r="D23" s="869"/>
      <c r="E23" s="869"/>
      <c r="F23" s="869"/>
      <c r="G23" s="869"/>
      <c r="H23" s="869"/>
      <c r="I23" s="869"/>
      <c r="J23" s="869"/>
      <c r="K23" s="841"/>
      <c r="L23" s="869"/>
      <c r="M23" s="869"/>
      <c r="N23" s="869"/>
      <c r="O23" s="869"/>
      <c r="P23" s="869"/>
      <c r="Q23" s="842"/>
      <c r="R23" s="822" t="s">
        <v>3</v>
      </c>
      <c r="S23" s="823"/>
      <c r="T23" s="823"/>
      <c r="U23" s="823"/>
      <c r="V23" s="823"/>
      <c r="W23" s="823"/>
      <c r="X23" s="824"/>
      <c r="Y23" s="841"/>
      <c r="Z23" s="869"/>
      <c r="AA23" s="842"/>
      <c r="AB23" s="822" t="s">
        <v>3</v>
      </c>
      <c r="AC23" s="823"/>
      <c r="AD23" s="823"/>
      <c r="AE23" s="823"/>
      <c r="AF23" s="823"/>
      <c r="AG23" s="823"/>
      <c r="AH23" s="824"/>
      <c r="AI23" s="841"/>
      <c r="AJ23" s="869"/>
      <c r="AK23" s="842"/>
      <c r="AL23" s="927" t="s">
        <v>159</v>
      </c>
      <c r="AM23" s="921"/>
      <c r="AN23" s="459"/>
    </row>
    <row r="24" spans="1:46" ht="31.5" customHeight="1">
      <c r="A24" s="918"/>
      <c r="B24" s="820"/>
      <c r="C24" s="820"/>
      <c r="D24" s="820"/>
      <c r="E24" s="820"/>
      <c r="F24" s="820"/>
      <c r="G24" s="820"/>
      <c r="H24" s="820"/>
      <c r="I24" s="820"/>
      <c r="J24" s="820"/>
      <c r="K24" s="819"/>
      <c r="L24" s="820"/>
      <c r="M24" s="820"/>
      <c r="N24" s="820"/>
      <c r="O24" s="820"/>
      <c r="P24" s="820"/>
      <c r="Q24" s="821"/>
      <c r="R24" s="841" t="s">
        <v>4</v>
      </c>
      <c r="S24" s="842"/>
      <c r="T24" s="841" t="s">
        <v>5</v>
      </c>
      <c r="U24" s="842"/>
      <c r="V24" s="841" t="s">
        <v>6</v>
      </c>
      <c r="W24" s="869"/>
      <c r="X24" s="869"/>
      <c r="Y24" s="819"/>
      <c r="Z24" s="820"/>
      <c r="AA24" s="821"/>
      <c r="AB24" s="841" t="s">
        <v>4</v>
      </c>
      <c r="AC24" s="842"/>
      <c r="AD24" s="841" t="s">
        <v>5</v>
      </c>
      <c r="AE24" s="842"/>
      <c r="AF24" s="841" t="s">
        <v>6</v>
      </c>
      <c r="AG24" s="869"/>
      <c r="AH24" s="869"/>
      <c r="AI24" s="819"/>
      <c r="AJ24" s="820"/>
      <c r="AK24" s="821"/>
      <c r="AL24" s="461" t="s">
        <v>160</v>
      </c>
      <c r="AM24" s="472" t="s">
        <v>256</v>
      </c>
      <c r="AN24" s="503"/>
      <c r="AO24" s="504"/>
      <c r="AP24" s="504"/>
      <c r="AQ24" s="504"/>
      <c r="AR24" s="504"/>
      <c r="AS24" s="504"/>
      <c r="AT24" s="504"/>
    </row>
    <row r="25" spans="1:46" ht="15.75" customHeight="1">
      <c r="A25" s="884">
        <v>1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56">
        <v>2</v>
      </c>
      <c r="L25" s="867"/>
      <c r="M25" s="867"/>
      <c r="N25" s="867"/>
      <c r="O25" s="867"/>
      <c r="P25" s="867"/>
      <c r="Q25" s="867"/>
      <c r="R25" s="856">
        <v>3</v>
      </c>
      <c r="S25" s="857"/>
      <c r="T25" s="856">
        <v>4</v>
      </c>
      <c r="U25" s="857"/>
      <c r="V25" s="856">
        <v>5</v>
      </c>
      <c r="W25" s="867"/>
      <c r="X25" s="857"/>
      <c r="Y25" s="856" t="s">
        <v>24</v>
      </c>
      <c r="Z25" s="867"/>
      <c r="AA25" s="867"/>
      <c r="AB25" s="856">
        <v>7</v>
      </c>
      <c r="AC25" s="857"/>
      <c r="AD25" s="856">
        <v>8</v>
      </c>
      <c r="AE25" s="857"/>
      <c r="AF25" s="856">
        <v>9</v>
      </c>
      <c r="AG25" s="867"/>
      <c r="AH25" s="857"/>
      <c r="AI25" s="870" t="s">
        <v>164</v>
      </c>
      <c r="AJ25" s="870"/>
      <c r="AK25" s="856"/>
      <c r="AL25" s="463" t="s">
        <v>255</v>
      </c>
      <c r="AM25" s="118">
        <v>12</v>
      </c>
      <c r="AN25" s="505"/>
      <c r="AO25" s="504"/>
      <c r="AP25" s="504"/>
      <c r="AQ25" s="504"/>
      <c r="AR25" s="504"/>
      <c r="AS25" s="504"/>
      <c r="AT25" s="504"/>
    </row>
    <row r="26" spans="1:46" ht="18.75" customHeight="1">
      <c r="A26" s="117" t="s">
        <v>204</v>
      </c>
      <c r="B26" s="13" t="s">
        <v>202</v>
      </c>
      <c r="C26" s="13" t="s">
        <v>139</v>
      </c>
      <c r="D26" s="13" t="s">
        <v>38</v>
      </c>
      <c r="E26" s="13" t="s">
        <v>41</v>
      </c>
      <c r="F26" s="13" t="s">
        <v>35</v>
      </c>
      <c r="G26" s="13" t="s">
        <v>36</v>
      </c>
      <c r="H26" s="13" t="s">
        <v>36</v>
      </c>
      <c r="I26" s="13"/>
      <c r="J26" s="13"/>
      <c r="K26" s="38" t="s">
        <v>54</v>
      </c>
      <c r="L26" s="42"/>
      <c r="M26" s="42"/>
      <c r="N26" s="42"/>
      <c r="O26" s="42"/>
      <c r="P26" s="42"/>
      <c r="Q26" s="42"/>
      <c r="R26" s="838"/>
      <c r="S26" s="839"/>
      <c r="T26" s="838"/>
      <c r="U26" s="839"/>
      <c r="V26" s="838"/>
      <c r="W26" s="868"/>
      <c r="X26" s="839"/>
      <c r="Y26" s="891">
        <f>Y27</f>
        <v>15600000</v>
      </c>
      <c r="Z26" s="892"/>
      <c r="AA26" s="892"/>
      <c r="AB26" s="838"/>
      <c r="AC26" s="839"/>
      <c r="AD26" s="838"/>
      <c r="AE26" s="839"/>
      <c r="AF26" s="838"/>
      <c r="AG26" s="868"/>
      <c r="AH26" s="839"/>
      <c r="AI26" s="891">
        <f>AI27</f>
        <v>18900000</v>
      </c>
      <c r="AJ26" s="892"/>
      <c r="AK26" s="892"/>
      <c r="AL26" s="473">
        <f>AI26-Y26</f>
        <v>3300000</v>
      </c>
      <c r="AM26" s="477">
        <f>AL26/Y26*100</f>
        <v>21.153846153846153</v>
      </c>
      <c r="AN26" s="506"/>
      <c r="AO26" s="504"/>
      <c r="AP26" s="504"/>
      <c r="AQ26" s="504"/>
      <c r="AR26" s="504"/>
      <c r="AS26" s="504"/>
      <c r="AT26" s="504"/>
    </row>
    <row r="27" spans="1:46" ht="18.75" customHeight="1">
      <c r="A27" s="102" t="s">
        <v>204</v>
      </c>
      <c r="B27" s="14" t="s">
        <v>202</v>
      </c>
      <c r="C27" s="14" t="s">
        <v>139</v>
      </c>
      <c r="D27" s="14" t="s">
        <v>38</v>
      </c>
      <c r="E27" s="14" t="s">
        <v>41</v>
      </c>
      <c r="F27" s="14" t="s">
        <v>35</v>
      </c>
      <c r="G27" s="14" t="s">
        <v>36</v>
      </c>
      <c r="H27" s="14" t="s">
        <v>36</v>
      </c>
      <c r="I27" s="14" t="s">
        <v>37</v>
      </c>
      <c r="J27" s="14"/>
      <c r="K27" s="39" t="s">
        <v>34</v>
      </c>
      <c r="L27" s="43"/>
      <c r="M27" s="43"/>
      <c r="N27" s="43"/>
      <c r="O27" s="43"/>
      <c r="P27" s="43"/>
      <c r="Q27" s="43"/>
      <c r="R27" s="825"/>
      <c r="S27" s="826"/>
      <c r="T27" s="825"/>
      <c r="U27" s="826"/>
      <c r="V27" s="825"/>
      <c r="W27" s="827"/>
      <c r="X27" s="826"/>
      <c r="Y27" s="813">
        <f>Y28+Y32+Y41</f>
        <v>15600000</v>
      </c>
      <c r="Z27" s="814"/>
      <c r="AA27" s="814"/>
      <c r="AB27" s="825"/>
      <c r="AC27" s="826"/>
      <c r="AD27" s="825"/>
      <c r="AE27" s="826"/>
      <c r="AF27" s="825"/>
      <c r="AG27" s="827"/>
      <c r="AH27" s="826"/>
      <c r="AI27" s="813">
        <f>AI28+AI32+AI41</f>
        <v>18900000</v>
      </c>
      <c r="AJ27" s="814"/>
      <c r="AK27" s="814"/>
      <c r="AL27" s="474">
        <f>AI27-Y27</f>
        <v>3300000</v>
      </c>
      <c r="AM27" s="477">
        <f aca="true" t="shared" si="0" ref="AM27:AM33">AL27/Y27*100</f>
        <v>21.153846153846153</v>
      </c>
      <c r="AN27" s="506"/>
      <c r="AO27" s="504"/>
      <c r="AP27" s="504"/>
      <c r="AQ27" s="504"/>
      <c r="AR27" s="504"/>
      <c r="AS27" s="504"/>
      <c r="AT27" s="504"/>
    </row>
    <row r="28" spans="1:46" ht="18.75" customHeight="1">
      <c r="A28" s="103" t="s">
        <v>204</v>
      </c>
      <c r="B28" s="16" t="s">
        <v>202</v>
      </c>
      <c r="C28" s="16" t="s">
        <v>139</v>
      </c>
      <c r="D28" s="16" t="s">
        <v>38</v>
      </c>
      <c r="E28" s="16" t="s">
        <v>41</v>
      </c>
      <c r="F28" s="16" t="s">
        <v>35</v>
      </c>
      <c r="G28" s="16" t="s">
        <v>36</v>
      </c>
      <c r="H28" s="16" t="s">
        <v>36</v>
      </c>
      <c r="I28" s="16" t="s">
        <v>37</v>
      </c>
      <c r="J28" s="16" t="s">
        <v>38</v>
      </c>
      <c r="K28" s="15" t="s">
        <v>40</v>
      </c>
      <c r="L28" s="41"/>
      <c r="M28" s="41"/>
      <c r="N28" s="41"/>
      <c r="O28" s="41"/>
      <c r="P28" s="41"/>
      <c r="Q28" s="41"/>
      <c r="R28" s="833"/>
      <c r="S28" s="834"/>
      <c r="T28" s="825"/>
      <c r="U28" s="826"/>
      <c r="V28" s="825"/>
      <c r="W28" s="827"/>
      <c r="X28" s="826"/>
      <c r="Y28" s="810">
        <f>Y29+Y30</f>
        <v>7200000</v>
      </c>
      <c r="Z28" s="811"/>
      <c r="AA28" s="811"/>
      <c r="AB28" s="833"/>
      <c r="AC28" s="834"/>
      <c r="AD28" s="825"/>
      <c r="AE28" s="826"/>
      <c r="AF28" s="825"/>
      <c r="AG28" s="827"/>
      <c r="AH28" s="826"/>
      <c r="AI28" s="810">
        <f>SUM(AI29:AK31)</f>
        <v>8200000</v>
      </c>
      <c r="AJ28" s="811"/>
      <c r="AK28" s="811"/>
      <c r="AL28" s="475">
        <f>AI28-Y28</f>
        <v>1000000</v>
      </c>
      <c r="AM28" s="483">
        <f t="shared" si="0"/>
        <v>13.88888888888889</v>
      </c>
      <c r="AN28" s="507"/>
      <c r="AO28" s="504"/>
      <c r="AP28" s="504"/>
      <c r="AQ28" s="504"/>
      <c r="AR28" s="504"/>
      <c r="AS28" s="504"/>
      <c r="AT28" s="504"/>
    </row>
    <row r="29" spans="1:46" ht="18.75" customHeight="1">
      <c r="A29" s="103"/>
      <c r="B29" s="16"/>
      <c r="C29" s="16"/>
      <c r="D29" s="16"/>
      <c r="E29" s="16"/>
      <c r="F29" s="16"/>
      <c r="G29" s="16"/>
      <c r="H29" s="16"/>
      <c r="I29" s="16"/>
      <c r="J29" s="16"/>
      <c r="K29" s="40" t="s">
        <v>89</v>
      </c>
      <c r="L29" s="44"/>
      <c r="M29" s="44"/>
      <c r="N29" s="44"/>
      <c r="O29" s="44"/>
      <c r="P29" s="44"/>
      <c r="Q29" s="44"/>
      <c r="R29" s="833">
        <v>8</v>
      </c>
      <c r="S29" s="834"/>
      <c r="T29" s="825" t="s">
        <v>100</v>
      </c>
      <c r="U29" s="826"/>
      <c r="V29" s="835">
        <v>600000</v>
      </c>
      <c r="W29" s="836"/>
      <c r="X29" s="837"/>
      <c r="Y29" s="810">
        <f>V29*R29</f>
        <v>4800000</v>
      </c>
      <c r="Z29" s="811"/>
      <c r="AA29" s="811"/>
      <c r="AB29" s="833">
        <v>8</v>
      </c>
      <c r="AC29" s="834"/>
      <c r="AD29" s="825" t="s">
        <v>100</v>
      </c>
      <c r="AE29" s="826"/>
      <c r="AF29" s="835">
        <v>600000</v>
      </c>
      <c r="AG29" s="836"/>
      <c r="AH29" s="837"/>
      <c r="AI29" s="810">
        <f>AF29*AB29</f>
        <v>4800000</v>
      </c>
      <c r="AJ29" s="811"/>
      <c r="AK29" s="811"/>
      <c r="AL29" s="475">
        <f>AI29-Y29</f>
        <v>0</v>
      </c>
      <c r="AM29" s="483">
        <f t="shared" si="0"/>
        <v>0</v>
      </c>
      <c r="AN29" s="507"/>
      <c r="AO29" s="908"/>
      <c r="AP29" s="908"/>
      <c r="AQ29" s="908"/>
      <c r="AR29" s="504"/>
      <c r="AS29" s="504"/>
      <c r="AT29" s="504"/>
    </row>
    <row r="30" spans="1:46" ht="18.75" customHeight="1">
      <c r="A30" s="103"/>
      <c r="B30" s="16"/>
      <c r="C30" s="16"/>
      <c r="D30" s="16"/>
      <c r="E30" s="16"/>
      <c r="F30" s="16"/>
      <c r="G30" s="16"/>
      <c r="H30" s="16"/>
      <c r="I30" s="16"/>
      <c r="J30" s="16"/>
      <c r="K30" s="40"/>
      <c r="L30" s="44"/>
      <c r="M30" s="44"/>
      <c r="N30" s="44"/>
      <c r="O30" s="44"/>
      <c r="P30" s="44"/>
      <c r="Q30" s="44"/>
      <c r="R30" s="833">
        <v>4</v>
      </c>
      <c r="S30" s="834"/>
      <c r="T30" s="825" t="s">
        <v>100</v>
      </c>
      <c r="U30" s="826"/>
      <c r="V30" s="835">
        <v>600000</v>
      </c>
      <c r="W30" s="836"/>
      <c r="X30" s="837"/>
      <c r="Y30" s="810">
        <f>V30*R30</f>
        <v>2400000</v>
      </c>
      <c r="Z30" s="811"/>
      <c r="AA30" s="811"/>
      <c r="AB30" s="833">
        <v>4</v>
      </c>
      <c r="AC30" s="834"/>
      <c r="AD30" s="825" t="s">
        <v>100</v>
      </c>
      <c r="AE30" s="826"/>
      <c r="AF30" s="835">
        <v>850000</v>
      </c>
      <c r="AG30" s="836"/>
      <c r="AH30" s="837"/>
      <c r="AI30" s="810">
        <f>AF30*AB30</f>
        <v>3400000</v>
      </c>
      <c r="AJ30" s="811"/>
      <c r="AK30" s="811"/>
      <c r="AL30" s="475">
        <f>AI30-Y30</f>
        <v>1000000</v>
      </c>
      <c r="AM30" s="483">
        <f>AL30/Y30*100</f>
        <v>41.66666666666667</v>
      </c>
      <c r="AN30" s="507"/>
      <c r="AO30" s="508"/>
      <c r="AP30" s="508"/>
      <c r="AQ30" s="508"/>
      <c r="AR30" s="504"/>
      <c r="AS30" s="504"/>
      <c r="AT30" s="504"/>
    </row>
    <row r="31" spans="1:46" ht="7.5" customHeight="1">
      <c r="A31" s="103"/>
      <c r="B31" s="16"/>
      <c r="C31" s="16"/>
      <c r="D31" s="16"/>
      <c r="E31" s="16"/>
      <c r="F31" s="16"/>
      <c r="G31" s="16"/>
      <c r="H31" s="16"/>
      <c r="I31" s="16"/>
      <c r="J31" s="16"/>
      <c r="K31" s="40"/>
      <c r="L31" s="44"/>
      <c r="M31" s="44"/>
      <c r="N31" s="44"/>
      <c r="O31" s="44"/>
      <c r="P31" s="44"/>
      <c r="Q31" s="44"/>
      <c r="R31" s="177"/>
      <c r="S31" s="178"/>
      <c r="T31" s="172"/>
      <c r="U31" s="173"/>
      <c r="V31" s="174"/>
      <c r="W31" s="175"/>
      <c r="X31" s="176"/>
      <c r="Y31" s="51"/>
      <c r="Z31" s="52"/>
      <c r="AA31" s="52"/>
      <c r="AB31" s="833"/>
      <c r="AC31" s="834"/>
      <c r="AD31" s="825"/>
      <c r="AE31" s="826"/>
      <c r="AF31" s="835"/>
      <c r="AG31" s="836"/>
      <c r="AH31" s="837"/>
      <c r="AI31" s="810"/>
      <c r="AJ31" s="811"/>
      <c r="AK31" s="811"/>
      <c r="AL31" s="475"/>
      <c r="AM31" s="477"/>
      <c r="AN31" s="507"/>
      <c r="AO31" s="508"/>
      <c r="AP31" s="508"/>
      <c r="AQ31" s="508"/>
      <c r="AR31" s="504"/>
      <c r="AS31" s="504"/>
      <c r="AT31" s="504"/>
    </row>
    <row r="32" spans="1:46" ht="18.75" customHeight="1">
      <c r="A32" s="103" t="s">
        <v>204</v>
      </c>
      <c r="B32" s="16" t="s">
        <v>202</v>
      </c>
      <c r="C32" s="16" t="s">
        <v>139</v>
      </c>
      <c r="D32" s="16" t="s">
        <v>38</v>
      </c>
      <c r="E32" s="16" t="s">
        <v>41</v>
      </c>
      <c r="F32" s="16" t="s">
        <v>35</v>
      </c>
      <c r="G32" s="16" t="s">
        <v>36</v>
      </c>
      <c r="H32" s="16" t="s">
        <v>36</v>
      </c>
      <c r="I32" s="16" t="s">
        <v>37</v>
      </c>
      <c r="J32" s="16" t="s">
        <v>41</v>
      </c>
      <c r="K32" s="15" t="s">
        <v>42</v>
      </c>
      <c r="L32" s="41"/>
      <c r="M32" s="41"/>
      <c r="N32" s="41"/>
      <c r="O32" s="41"/>
      <c r="P32" s="41"/>
      <c r="Q32" s="41"/>
      <c r="R32" s="833"/>
      <c r="S32" s="834"/>
      <c r="T32" s="825"/>
      <c r="U32" s="826"/>
      <c r="V32" s="835"/>
      <c r="W32" s="836"/>
      <c r="X32" s="837"/>
      <c r="Y32" s="810">
        <f>Y33+Y34</f>
        <v>2400000</v>
      </c>
      <c r="Z32" s="811"/>
      <c r="AA32" s="811"/>
      <c r="AB32" s="833"/>
      <c r="AC32" s="834"/>
      <c r="AD32" s="825"/>
      <c r="AE32" s="826"/>
      <c r="AF32" s="835"/>
      <c r="AG32" s="836"/>
      <c r="AH32" s="837"/>
      <c r="AI32" s="810">
        <f>SUM(AI33:AK34)</f>
        <v>2400000</v>
      </c>
      <c r="AJ32" s="811"/>
      <c r="AK32" s="811"/>
      <c r="AL32" s="475">
        <f>AI32-Y32</f>
        <v>0</v>
      </c>
      <c r="AM32" s="483">
        <f t="shared" si="0"/>
        <v>0</v>
      </c>
      <c r="AN32" s="507"/>
      <c r="AO32" s="504"/>
      <c r="AP32" s="504"/>
      <c r="AQ32" s="504"/>
      <c r="AR32" s="504"/>
      <c r="AS32" s="504"/>
      <c r="AT32" s="504"/>
    </row>
    <row r="33" spans="1:46" ht="18.75" customHeight="1">
      <c r="A33" s="103"/>
      <c r="B33" s="16"/>
      <c r="C33" s="16"/>
      <c r="D33" s="16"/>
      <c r="E33" s="16"/>
      <c r="F33" s="16"/>
      <c r="G33" s="16"/>
      <c r="H33" s="16"/>
      <c r="I33" s="16"/>
      <c r="J33" s="16"/>
      <c r="K33" s="40" t="s">
        <v>90</v>
      </c>
      <c r="L33" s="44"/>
      <c r="M33" s="44"/>
      <c r="N33" s="44"/>
      <c r="O33" s="44"/>
      <c r="P33" s="44"/>
      <c r="Q33" s="44"/>
      <c r="R33" s="833">
        <v>12</v>
      </c>
      <c r="S33" s="834"/>
      <c r="T33" s="825" t="s">
        <v>100</v>
      </c>
      <c r="U33" s="826"/>
      <c r="V33" s="835">
        <v>200000</v>
      </c>
      <c r="W33" s="836"/>
      <c r="X33" s="837"/>
      <c r="Y33" s="810">
        <f>V33*R33</f>
        <v>2400000</v>
      </c>
      <c r="Z33" s="811"/>
      <c r="AA33" s="811"/>
      <c r="AB33" s="833">
        <v>12</v>
      </c>
      <c r="AC33" s="834"/>
      <c r="AD33" s="825" t="s">
        <v>100</v>
      </c>
      <c r="AE33" s="826"/>
      <c r="AF33" s="835">
        <v>200000</v>
      </c>
      <c r="AG33" s="836"/>
      <c r="AH33" s="837"/>
      <c r="AI33" s="810">
        <f>AF33*AB33</f>
        <v>2400000</v>
      </c>
      <c r="AJ33" s="811"/>
      <c r="AK33" s="811"/>
      <c r="AL33" s="475">
        <f>AI33-Y33</f>
        <v>0</v>
      </c>
      <c r="AM33" s="483">
        <f t="shared" si="0"/>
        <v>0</v>
      </c>
      <c r="AN33" s="507"/>
      <c r="AO33" s="504"/>
      <c r="AP33" s="504"/>
      <c r="AQ33" s="504"/>
      <c r="AR33" s="504"/>
      <c r="AS33" s="504"/>
      <c r="AT33" s="504"/>
    </row>
    <row r="34" spans="1:46" ht="10.5" customHeight="1">
      <c r="A34" s="103"/>
      <c r="B34" s="16"/>
      <c r="C34" s="16"/>
      <c r="D34" s="16"/>
      <c r="E34" s="16"/>
      <c r="F34" s="16"/>
      <c r="G34" s="16"/>
      <c r="H34" s="16"/>
      <c r="I34" s="16"/>
      <c r="J34" s="16"/>
      <c r="K34" s="40"/>
      <c r="L34" s="44"/>
      <c r="M34" s="44"/>
      <c r="N34" s="44"/>
      <c r="O34" s="44"/>
      <c r="P34" s="44"/>
      <c r="Q34" s="44"/>
      <c r="R34" s="833"/>
      <c r="S34" s="834"/>
      <c r="T34" s="825"/>
      <c r="U34" s="826"/>
      <c r="V34" s="835"/>
      <c r="W34" s="836"/>
      <c r="X34" s="837"/>
      <c r="Y34" s="810"/>
      <c r="Z34" s="811"/>
      <c r="AA34" s="811"/>
      <c r="AB34" s="833"/>
      <c r="AC34" s="834"/>
      <c r="AD34" s="825"/>
      <c r="AE34" s="826"/>
      <c r="AF34" s="835"/>
      <c r="AG34" s="836"/>
      <c r="AH34" s="837"/>
      <c r="AI34" s="810"/>
      <c r="AJ34" s="811"/>
      <c r="AK34" s="811"/>
      <c r="AL34" s="475"/>
      <c r="AM34" s="482"/>
      <c r="AN34" s="507"/>
      <c r="AO34" s="504"/>
      <c r="AP34" s="504"/>
      <c r="AQ34" s="504"/>
      <c r="AR34" s="504"/>
      <c r="AS34" s="504"/>
      <c r="AT34" s="504"/>
    </row>
    <row r="35" spans="1:46" ht="20.25" customHeight="1">
      <c r="A35" s="885" t="s">
        <v>169</v>
      </c>
      <c r="B35" s="886"/>
      <c r="C35" s="886"/>
      <c r="D35" s="886"/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6"/>
      <c r="T35" s="886"/>
      <c r="U35" s="886"/>
      <c r="V35" s="886"/>
      <c r="W35" s="886"/>
      <c r="X35" s="886"/>
      <c r="Y35" s="886"/>
      <c r="Z35" s="886"/>
      <c r="AA35" s="886"/>
      <c r="AB35" s="886"/>
      <c r="AC35" s="886"/>
      <c r="AD35" s="886"/>
      <c r="AE35" s="886"/>
      <c r="AF35" s="886"/>
      <c r="AG35" s="886"/>
      <c r="AH35" s="886"/>
      <c r="AI35" s="886"/>
      <c r="AJ35" s="886"/>
      <c r="AK35" s="886"/>
      <c r="AL35" s="886"/>
      <c r="AM35" s="887"/>
      <c r="AN35" s="509"/>
      <c r="AO35" s="504"/>
      <c r="AP35" s="504"/>
      <c r="AQ35" s="504"/>
      <c r="AR35" s="504"/>
      <c r="AS35" s="504"/>
      <c r="AT35" s="504"/>
    </row>
    <row r="36" spans="1:46" ht="11.25" customHeight="1" thickBot="1">
      <c r="A36" s="888"/>
      <c r="B36" s="889"/>
      <c r="C36" s="889"/>
      <c r="D36" s="889"/>
      <c r="E36" s="889"/>
      <c r="F36" s="889"/>
      <c r="G36" s="889"/>
      <c r="H36" s="889"/>
      <c r="I36" s="889"/>
      <c r="J36" s="889"/>
      <c r="K36" s="889"/>
      <c r="L36" s="889"/>
      <c r="M36" s="889"/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89"/>
      <c r="AI36" s="889"/>
      <c r="AJ36" s="889"/>
      <c r="AK36" s="889"/>
      <c r="AL36" s="889"/>
      <c r="AM36" s="890"/>
      <c r="AN36" s="509"/>
      <c r="AO36" s="504"/>
      <c r="AP36" s="504"/>
      <c r="AQ36" s="504"/>
      <c r="AR36" s="504"/>
      <c r="AS36" s="504"/>
      <c r="AT36" s="504"/>
    </row>
    <row r="37" spans="1:46" ht="18.75" customHeight="1" thickTop="1">
      <c r="A37" s="916" t="s">
        <v>1</v>
      </c>
      <c r="B37" s="817"/>
      <c r="C37" s="817"/>
      <c r="D37" s="817"/>
      <c r="E37" s="817"/>
      <c r="F37" s="817"/>
      <c r="G37" s="817"/>
      <c r="H37" s="817"/>
      <c r="I37" s="817"/>
      <c r="J37" s="817"/>
      <c r="K37" s="816" t="s">
        <v>2</v>
      </c>
      <c r="L37" s="817"/>
      <c r="M37" s="817"/>
      <c r="N37" s="817"/>
      <c r="O37" s="817"/>
      <c r="P37" s="817"/>
      <c r="Q37" s="818"/>
      <c r="R37" s="822" t="s">
        <v>144</v>
      </c>
      <c r="S37" s="823"/>
      <c r="T37" s="823"/>
      <c r="U37" s="823"/>
      <c r="V37" s="823"/>
      <c r="W37" s="823"/>
      <c r="X37" s="824"/>
      <c r="Y37" s="816" t="s">
        <v>11</v>
      </c>
      <c r="Z37" s="817"/>
      <c r="AA37" s="818"/>
      <c r="AB37" s="822" t="s">
        <v>145</v>
      </c>
      <c r="AC37" s="823"/>
      <c r="AD37" s="823"/>
      <c r="AE37" s="823"/>
      <c r="AF37" s="823"/>
      <c r="AG37" s="823"/>
      <c r="AH37" s="824"/>
      <c r="AI37" s="816" t="s">
        <v>11</v>
      </c>
      <c r="AJ37" s="817"/>
      <c r="AK37" s="818"/>
      <c r="AL37" s="928" t="s">
        <v>142</v>
      </c>
      <c r="AM37" s="878"/>
      <c r="AN37" s="505"/>
      <c r="AO37" s="504"/>
      <c r="AP37" s="504"/>
      <c r="AQ37" s="504"/>
      <c r="AR37" s="504"/>
      <c r="AS37" s="504"/>
      <c r="AT37" s="504"/>
    </row>
    <row r="38" spans="1:46" ht="18.75" customHeight="1">
      <c r="A38" s="917"/>
      <c r="B38" s="869"/>
      <c r="C38" s="869"/>
      <c r="D38" s="869"/>
      <c r="E38" s="869"/>
      <c r="F38" s="869"/>
      <c r="G38" s="869"/>
      <c r="H38" s="869"/>
      <c r="I38" s="869"/>
      <c r="J38" s="869"/>
      <c r="K38" s="841"/>
      <c r="L38" s="869"/>
      <c r="M38" s="869"/>
      <c r="N38" s="869"/>
      <c r="O38" s="869"/>
      <c r="P38" s="869"/>
      <c r="Q38" s="842"/>
      <c r="R38" s="822" t="s">
        <v>3</v>
      </c>
      <c r="S38" s="823"/>
      <c r="T38" s="823"/>
      <c r="U38" s="823"/>
      <c r="V38" s="823"/>
      <c r="W38" s="823"/>
      <c r="X38" s="824"/>
      <c r="Y38" s="841"/>
      <c r="Z38" s="869"/>
      <c r="AA38" s="842"/>
      <c r="AB38" s="822" t="s">
        <v>3</v>
      </c>
      <c r="AC38" s="823"/>
      <c r="AD38" s="823"/>
      <c r="AE38" s="823"/>
      <c r="AF38" s="823"/>
      <c r="AG38" s="823"/>
      <c r="AH38" s="824"/>
      <c r="AI38" s="841"/>
      <c r="AJ38" s="869"/>
      <c r="AK38" s="842"/>
      <c r="AL38" s="927" t="s">
        <v>159</v>
      </c>
      <c r="AM38" s="921"/>
      <c r="AN38" s="505"/>
      <c r="AO38" s="504"/>
      <c r="AP38" s="504"/>
      <c r="AQ38" s="504"/>
      <c r="AR38" s="504"/>
      <c r="AS38" s="504"/>
      <c r="AT38" s="504"/>
    </row>
    <row r="39" spans="1:46" ht="33" customHeight="1">
      <c r="A39" s="918"/>
      <c r="B39" s="820"/>
      <c r="C39" s="820"/>
      <c r="D39" s="820"/>
      <c r="E39" s="820"/>
      <c r="F39" s="820"/>
      <c r="G39" s="820"/>
      <c r="H39" s="820"/>
      <c r="I39" s="820"/>
      <c r="J39" s="820"/>
      <c r="K39" s="819"/>
      <c r="L39" s="820"/>
      <c r="M39" s="820"/>
      <c r="N39" s="820"/>
      <c r="O39" s="820"/>
      <c r="P39" s="820"/>
      <c r="Q39" s="821"/>
      <c r="R39" s="841" t="s">
        <v>4</v>
      </c>
      <c r="S39" s="842"/>
      <c r="T39" s="841" t="s">
        <v>5</v>
      </c>
      <c r="U39" s="842"/>
      <c r="V39" s="841" t="s">
        <v>6</v>
      </c>
      <c r="W39" s="869"/>
      <c r="X39" s="869"/>
      <c r="Y39" s="819"/>
      <c r="Z39" s="820"/>
      <c r="AA39" s="821"/>
      <c r="AB39" s="841" t="s">
        <v>4</v>
      </c>
      <c r="AC39" s="842"/>
      <c r="AD39" s="841" t="s">
        <v>5</v>
      </c>
      <c r="AE39" s="842"/>
      <c r="AF39" s="841" t="s">
        <v>6</v>
      </c>
      <c r="AG39" s="869"/>
      <c r="AH39" s="869"/>
      <c r="AI39" s="819"/>
      <c r="AJ39" s="820"/>
      <c r="AK39" s="821"/>
      <c r="AL39" s="461" t="s">
        <v>160</v>
      </c>
      <c r="AM39" s="472" t="s">
        <v>256</v>
      </c>
      <c r="AN39" s="503"/>
      <c r="AO39" s="504"/>
      <c r="AP39" s="504"/>
      <c r="AQ39" s="504"/>
      <c r="AR39" s="504"/>
      <c r="AS39" s="504"/>
      <c r="AT39" s="504"/>
    </row>
    <row r="40" spans="1:46" ht="18.75" customHeight="1">
      <c r="A40" s="884">
        <v>1</v>
      </c>
      <c r="B40" s="870"/>
      <c r="C40" s="870"/>
      <c r="D40" s="870"/>
      <c r="E40" s="870"/>
      <c r="F40" s="870"/>
      <c r="G40" s="870"/>
      <c r="H40" s="870"/>
      <c r="I40" s="870"/>
      <c r="J40" s="870"/>
      <c r="K40" s="856">
        <v>2</v>
      </c>
      <c r="L40" s="867"/>
      <c r="M40" s="867"/>
      <c r="N40" s="867"/>
      <c r="O40" s="867"/>
      <c r="P40" s="867"/>
      <c r="Q40" s="867"/>
      <c r="R40" s="856">
        <v>3</v>
      </c>
      <c r="S40" s="857"/>
      <c r="T40" s="856">
        <v>4</v>
      </c>
      <c r="U40" s="857"/>
      <c r="V40" s="856">
        <v>5</v>
      </c>
      <c r="W40" s="867"/>
      <c r="X40" s="857"/>
      <c r="Y40" s="856" t="s">
        <v>24</v>
      </c>
      <c r="Z40" s="867"/>
      <c r="AA40" s="867"/>
      <c r="AB40" s="856">
        <v>7</v>
      </c>
      <c r="AC40" s="857"/>
      <c r="AD40" s="856">
        <v>8</v>
      </c>
      <c r="AE40" s="857"/>
      <c r="AF40" s="856">
        <v>9</v>
      </c>
      <c r="AG40" s="867"/>
      <c r="AH40" s="857"/>
      <c r="AI40" s="870" t="s">
        <v>164</v>
      </c>
      <c r="AJ40" s="870"/>
      <c r="AK40" s="856"/>
      <c r="AL40" s="463" t="s">
        <v>255</v>
      </c>
      <c r="AM40" s="118">
        <v>12</v>
      </c>
      <c r="AN40" s="505"/>
      <c r="AO40" s="504"/>
      <c r="AP40" s="504"/>
      <c r="AQ40" s="504"/>
      <c r="AR40" s="504"/>
      <c r="AS40" s="504"/>
      <c r="AT40" s="504"/>
    </row>
    <row r="41" spans="1:46" ht="18.75" customHeight="1">
      <c r="A41" s="103" t="s">
        <v>204</v>
      </c>
      <c r="B41" s="16" t="s">
        <v>202</v>
      </c>
      <c r="C41" s="16" t="s">
        <v>139</v>
      </c>
      <c r="D41" s="16" t="s">
        <v>38</v>
      </c>
      <c r="E41" s="16" t="s">
        <v>41</v>
      </c>
      <c r="F41" s="16" t="s">
        <v>35</v>
      </c>
      <c r="G41" s="16" t="s">
        <v>36</v>
      </c>
      <c r="H41" s="16" t="s">
        <v>36</v>
      </c>
      <c r="I41" s="16" t="s">
        <v>37</v>
      </c>
      <c r="J41" s="16" t="s">
        <v>37</v>
      </c>
      <c r="K41" s="15" t="s">
        <v>43</v>
      </c>
      <c r="L41" s="41"/>
      <c r="M41" s="41"/>
      <c r="N41" s="41"/>
      <c r="O41" s="41"/>
      <c r="P41" s="41"/>
      <c r="Q41" s="41"/>
      <c r="R41" s="833"/>
      <c r="S41" s="834"/>
      <c r="T41" s="825"/>
      <c r="U41" s="826"/>
      <c r="V41" s="835"/>
      <c r="W41" s="836"/>
      <c r="X41" s="837"/>
      <c r="Y41" s="810">
        <f>Y42+Y43</f>
        <v>6000000</v>
      </c>
      <c r="Z41" s="811"/>
      <c r="AA41" s="811"/>
      <c r="AB41" s="833"/>
      <c r="AC41" s="834"/>
      <c r="AD41" s="825"/>
      <c r="AE41" s="826"/>
      <c r="AF41" s="835"/>
      <c r="AG41" s="836"/>
      <c r="AH41" s="837"/>
      <c r="AI41" s="810">
        <f>SUM(AI42:AK43)</f>
        <v>8300000</v>
      </c>
      <c r="AJ41" s="811"/>
      <c r="AK41" s="811"/>
      <c r="AL41" s="478">
        <f>AI41-Y41</f>
        <v>2300000</v>
      </c>
      <c r="AM41" s="481">
        <f>AL41/Y41*100</f>
        <v>38.333333333333336</v>
      </c>
      <c r="AN41" s="507"/>
      <c r="AO41" s="504"/>
      <c r="AP41" s="504"/>
      <c r="AQ41" s="504"/>
      <c r="AR41" s="504"/>
      <c r="AS41" s="504"/>
      <c r="AT41" s="504"/>
    </row>
    <row r="42" spans="1:40" ht="18.75" customHeight="1">
      <c r="A42" s="103"/>
      <c r="B42" s="16"/>
      <c r="C42" s="16"/>
      <c r="D42" s="16"/>
      <c r="E42" s="16"/>
      <c r="F42" s="16"/>
      <c r="G42" s="16"/>
      <c r="H42" s="16"/>
      <c r="I42" s="16"/>
      <c r="J42" s="16"/>
      <c r="K42" s="40" t="s">
        <v>91</v>
      </c>
      <c r="L42" s="44"/>
      <c r="M42" s="44"/>
      <c r="N42" s="44"/>
      <c r="O42" s="44"/>
      <c r="P42" s="44"/>
      <c r="Q42" s="44"/>
      <c r="R42" s="833">
        <v>8</v>
      </c>
      <c r="S42" s="834"/>
      <c r="T42" s="825" t="s">
        <v>100</v>
      </c>
      <c r="U42" s="826"/>
      <c r="V42" s="835">
        <v>500000</v>
      </c>
      <c r="W42" s="836"/>
      <c r="X42" s="837"/>
      <c r="Y42" s="810">
        <f>V42*R42</f>
        <v>4000000</v>
      </c>
      <c r="Z42" s="811"/>
      <c r="AA42" s="812"/>
      <c r="AB42" s="833">
        <v>8</v>
      </c>
      <c r="AC42" s="834"/>
      <c r="AD42" s="825" t="s">
        <v>100</v>
      </c>
      <c r="AE42" s="826"/>
      <c r="AF42" s="845">
        <v>500000</v>
      </c>
      <c r="AG42" s="846"/>
      <c r="AH42" s="847"/>
      <c r="AI42" s="810">
        <f>AF42*AB42</f>
        <v>4000000</v>
      </c>
      <c r="AJ42" s="811"/>
      <c r="AK42" s="811"/>
      <c r="AL42" s="475">
        <f>AI42-Y42</f>
        <v>0</v>
      </c>
      <c r="AM42" s="481">
        <f>AL42/Y42*100</f>
        <v>0</v>
      </c>
      <c r="AN42" s="31"/>
    </row>
    <row r="43" spans="1:40" ht="18.75" customHeight="1">
      <c r="A43" s="103"/>
      <c r="B43" s="16"/>
      <c r="C43" s="16"/>
      <c r="D43" s="16"/>
      <c r="E43" s="16"/>
      <c r="F43" s="16"/>
      <c r="G43" s="16"/>
      <c r="H43" s="16"/>
      <c r="I43" s="16"/>
      <c r="J43" s="16"/>
      <c r="K43" s="40"/>
      <c r="L43" s="44"/>
      <c r="M43" s="44"/>
      <c r="N43" s="44"/>
      <c r="O43" s="44"/>
      <c r="P43" s="44"/>
      <c r="Q43" s="44"/>
      <c r="R43" s="833">
        <v>4</v>
      </c>
      <c r="S43" s="834"/>
      <c r="T43" s="825" t="s">
        <v>100</v>
      </c>
      <c r="U43" s="826"/>
      <c r="V43" s="835">
        <v>500000</v>
      </c>
      <c r="W43" s="836"/>
      <c r="X43" s="837"/>
      <c r="Y43" s="810">
        <f>V43*R43</f>
        <v>2000000</v>
      </c>
      <c r="Z43" s="811"/>
      <c r="AA43" s="812"/>
      <c r="AB43" s="833">
        <v>4</v>
      </c>
      <c r="AC43" s="834"/>
      <c r="AD43" s="825" t="s">
        <v>100</v>
      </c>
      <c r="AE43" s="826"/>
      <c r="AF43" s="845">
        <v>1075000</v>
      </c>
      <c r="AG43" s="846"/>
      <c r="AH43" s="847"/>
      <c r="AI43" s="810">
        <f>AF43*AB43</f>
        <v>4300000</v>
      </c>
      <c r="AJ43" s="811"/>
      <c r="AK43" s="811"/>
      <c r="AL43" s="475">
        <f>AI43-Y43</f>
        <v>2300000</v>
      </c>
      <c r="AM43" s="589">
        <f>AL43/Y43*100</f>
        <v>114.99999999999999</v>
      </c>
      <c r="AN43" s="31"/>
    </row>
    <row r="44" spans="1:40" ht="18.75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3"/>
      <c r="L44" s="34"/>
      <c r="M44" s="34"/>
      <c r="N44" s="34"/>
      <c r="O44" s="34"/>
      <c r="P44" s="34"/>
      <c r="Q44" s="34"/>
      <c r="R44" s="899"/>
      <c r="S44" s="907"/>
      <c r="T44" s="905"/>
      <c r="U44" s="906"/>
      <c r="V44" s="896"/>
      <c r="W44" s="897"/>
      <c r="X44" s="898"/>
      <c r="Y44" s="843"/>
      <c r="Z44" s="844"/>
      <c r="AA44" s="844"/>
      <c r="AB44" s="899"/>
      <c r="AC44" s="907"/>
      <c r="AD44" s="905"/>
      <c r="AE44" s="906"/>
      <c r="AF44" s="896"/>
      <c r="AG44" s="897"/>
      <c r="AH44" s="898"/>
      <c r="AI44" s="843"/>
      <c r="AJ44" s="844"/>
      <c r="AK44" s="844"/>
      <c r="AL44" s="479"/>
      <c r="AM44" s="180"/>
      <c r="AN44" s="31"/>
    </row>
    <row r="45" spans="1:40" ht="18.75" customHeight="1">
      <c r="A45" s="104"/>
      <c r="B45" s="29"/>
      <c r="C45" s="29"/>
      <c r="D45" s="29"/>
      <c r="E45" s="29"/>
      <c r="F45" s="29"/>
      <c r="G45" s="29"/>
      <c r="H45" s="29"/>
      <c r="I45" s="29"/>
      <c r="J45" s="29"/>
      <c r="K45" s="34"/>
      <c r="L45" s="34"/>
      <c r="M45" s="34"/>
      <c r="N45" s="34"/>
      <c r="O45" s="34"/>
      <c r="P45" s="34"/>
      <c r="Q45" s="34"/>
      <c r="R45" s="900"/>
      <c r="S45" s="900"/>
      <c r="T45" s="840"/>
      <c r="U45" s="840"/>
      <c r="V45" s="848" t="s">
        <v>25</v>
      </c>
      <c r="W45" s="848"/>
      <c r="X45" s="849"/>
      <c r="Y45" s="850">
        <f>Y41+Y32+Y28</f>
        <v>15600000</v>
      </c>
      <c r="Z45" s="851"/>
      <c r="AA45" s="851"/>
      <c r="AB45" s="899"/>
      <c r="AC45" s="900"/>
      <c r="AD45" s="840"/>
      <c r="AE45" s="840"/>
      <c r="AF45" s="848" t="s">
        <v>25</v>
      </c>
      <c r="AG45" s="848"/>
      <c r="AH45" s="849"/>
      <c r="AI45" s="850">
        <f>AI41+AI32+AI28</f>
        <v>18900000</v>
      </c>
      <c r="AJ45" s="851"/>
      <c r="AK45" s="851"/>
      <c r="AL45" s="480">
        <f>AI45-Y45</f>
        <v>3300000</v>
      </c>
      <c r="AM45" s="489">
        <f>AL45/Y45*100</f>
        <v>21.153846153846153</v>
      </c>
      <c r="AN45" s="471"/>
    </row>
    <row r="46" spans="1:40" ht="18.75" customHeight="1">
      <c r="A46" s="105"/>
      <c r="B46" s="9" t="s">
        <v>258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6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157"/>
      <c r="AN46" s="5"/>
    </row>
    <row r="47" spans="1:40" ht="8.25" customHeight="1">
      <c r="A47" s="106"/>
      <c r="B47" s="5"/>
      <c r="C47" s="5"/>
      <c r="D47" s="5"/>
      <c r="E47" s="5"/>
      <c r="F47" s="5"/>
      <c r="G47" s="5"/>
      <c r="H47" s="18"/>
      <c r="I47" s="5"/>
      <c r="J47" s="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5"/>
      <c r="V47" s="5"/>
      <c r="W47" s="5"/>
      <c r="X47" s="25"/>
      <c r="Y47" s="5"/>
      <c r="Z47" s="5"/>
      <c r="AA47" s="164"/>
      <c r="AB47" s="670" t="s">
        <v>97</v>
      </c>
      <c r="AC47" s="671"/>
      <c r="AD47" s="671"/>
      <c r="AE47" s="671"/>
      <c r="AF47" s="671"/>
      <c r="AG47" s="671"/>
      <c r="AH47" s="671"/>
      <c r="AI47" s="671"/>
      <c r="AJ47" s="671"/>
      <c r="AK47" s="671"/>
      <c r="AL47" s="671"/>
      <c r="AM47" s="672"/>
      <c r="AN47" s="25"/>
    </row>
    <row r="48" spans="1:40" ht="18.75" customHeight="1">
      <c r="A48" s="106"/>
      <c r="B48" s="5" t="s">
        <v>26</v>
      </c>
      <c r="C48" s="18"/>
      <c r="D48" s="5"/>
      <c r="E48" s="5"/>
      <c r="F48" s="28" t="s">
        <v>57</v>
      </c>
      <c r="G48" s="855">
        <f>Y45/4</f>
        <v>3900000</v>
      </c>
      <c r="H48" s="855"/>
      <c r="I48" s="855"/>
      <c r="J48" s="855"/>
      <c r="K48" s="5"/>
      <c r="L48" s="5"/>
      <c r="M48" s="5"/>
      <c r="N48" s="5"/>
      <c r="O48" s="19"/>
      <c r="P48" s="19"/>
      <c r="Q48" s="19"/>
      <c r="R48" s="19"/>
      <c r="S48" s="19"/>
      <c r="T48" s="19"/>
      <c r="U48" s="5"/>
      <c r="V48" s="5"/>
      <c r="W48" s="25"/>
      <c r="X48" s="5"/>
      <c r="Y48" s="5"/>
      <c r="Z48" s="5"/>
      <c r="AA48" s="6"/>
      <c r="AB48" s="670"/>
      <c r="AC48" s="671"/>
      <c r="AD48" s="671"/>
      <c r="AE48" s="671"/>
      <c r="AF48" s="671"/>
      <c r="AG48" s="671"/>
      <c r="AH48" s="671"/>
      <c r="AI48" s="671"/>
      <c r="AJ48" s="671"/>
      <c r="AK48" s="671"/>
      <c r="AL48" s="671"/>
      <c r="AM48" s="672"/>
      <c r="AN48" s="25"/>
    </row>
    <row r="49" spans="1:40" ht="18.75" customHeight="1">
      <c r="A49" s="106"/>
      <c r="B49" s="5" t="s">
        <v>27</v>
      </c>
      <c r="C49" s="18"/>
      <c r="D49" s="5"/>
      <c r="E49" s="5"/>
      <c r="F49" s="28" t="s">
        <v>57</v>
      </c>
      <c r="G49" s="855">
        <f>Y45/4</f>
        <v>3900000</v>
      </c>
      <c r="H49" s="855"/>
      <c r="I49" s="855"/>
      <c r="J49" s="855"/>
      <c r="K49" s="5"/>
      <c r="L49" s="5"/>
      <c r="M49" s="5"/>
      <c r="N49" s="5"/>
      <c r="O49" s="19"/>
      <c r="P49" s="19"/>
      <c r="Q49" s="19"/>
      <c r="R49" s="19"/>
      <c r="S49" s="19"/>
      <c r="T49" s="19"/>
      <c r="U49" s="5"/>
      <c r="V49" s="5"/>
      <c r="W49" s="25"/>
      <c r="X49" s="5"/>
      <c r="Y49" s="5"/>
      <c r="Z49" s="5"/>
      <c r="AA49" s="5"/>
      <c r="AB49" s="119"/>
      <c r="AC49" s="19"/>
      <c r="AD49" s="19"/>
      <c r="AE49" s="5"/>
      <c r="AF49" s="5"/>
      <c r="AG49" s="25"/>
      <c r="AH49" s="5"/>
      <c r="AI49" s="5"/>
      <c r="AJ49" s="5"/>
      <c r="AK49" s="5"/>
      <c r="AL49" s="5"/>
      <c r="AM49" s="107"/>
      <c r="AN49" s="5"/>
    </row>
    <row r="50" spans="1:40" ht="18.75" customHeight="1">
      <c r="A50" s="106"/>
      <c r="B50" s="5" t="s">
        <v>28</v>
      </c>
      <c r="C50" s="18"/>
      <c r="D50" s="5"/>
      <c r="E50" s="5"/>
      <c r="F50" s="28" t="s">
        <v>57</v>
      </c>
      <c r="G50" s="855">
        <f>Y45/4</f>
        <v>3900000</v>
      </c>
      <c r="H50" s="855"/>
      <c r="I50" s="855"/>
      <c r="J50" s="855"/>
      <c r="K50" s="5"/>
      <c r="L50" s="5"/>
      <c r="M50" s="5"/>
      <c r="N50" s="5"/>
      <c r="O50" s="19"/>
      <c r="P50" s="19"/>
      <c r="Q50" s="19"/>
      <c r="R50" s="19"/>
      <c r="S50" s="19"/>
      <c r="T50" s="19"/>
      <c r="U50" s="5"/>
      <c r="V50" s="5"/>
      <c r="W50" s="25"/>
      <c r="X50" s="5"/>
      <c r="Y50" s="5"/>
      <c r="Z50" s="5"/>
      <c r="AA50" s="5"/>
      <c r="AB50" s="119"/>
      <c r="AC50" s="19"/>
      <c r="AD50" s="19"/>
      <c r="AE50" s="5"/>
      <c r="AF50" s="5"/>
      <c r="AG50" s="25"/>
      <c r="AH50" s="5"/>
      <c r="AI50" s="5"/>
      <c r="AJ50" s="5"/>
      <c r="AK50" s="5"/>
      <c r="AL50" s="5"/>
      <c r="AM50" s="107"/>
      <c r="AN50" s="5"/>
    </row>
    <row r="51" spans="1:40" ht="18.75" customHeight="1">
      <c r="A51" s="106"/>
      <c r="B51" s="5" t="s">
        <v>29</v>
      </c>
      <c r="C51" s="21"/>
      <c r="D51" s="20"/>
      <c r="E51" s="5"/>
      <c r="F51" s="28" t="s">
        <v>57</v>
      </c>
      <c r="G51" s="855">
        <v>7200000</v>
      </c>
      <c r="H51" s="855"/>
      <c r="I51" s="855"/>
      <c r="J51" s="855"/>
      <c r="K51" s="5"/>
      <c r="L51" s="5"/>
      <c r="M51" s="5"/>
      <c r="N51" s="5"/>
      <c r="O51" s="22"/>
      <c r="P51" s="22"/>
      <c r="Q51" s="22"/>
      <c r="R51" s="22"/>
      <c r="S51" s="22"/>
      <c r="T51" s="22"/>
      <c r="U51" s="5"/>
      <c r="V51" s="5"/>
      <c r="W51" s="37"/>
      <c r="X51" s="5"/>
      <c r="Y51" s="5"/>
      <c r="Z51" s="5"/>
      <c r="AA51" s="5"/>
      <c r="AB51" s="893" t="s">
        <v>225</v>
      </c>
      <c r="AC51" s="894"/>
      <c r="AD51" s="894"/>
      <c r="AE51" s="894"/>
      <c r="AF51" s="894"/>
      <c r="AG51" s="894"/>
      <c r="AH51" s="894"/>
      <c r="AI51" s="894"/>
      <c r="AJ51" s="894"/>
      <c r="AK51" s="894"/>
      <c r="AL51" s="894"/>
      <c r="AM51" s="895"/>
      <c r="AN51" s="37"/>
    </row>
    <row r="52" spans="1:40" ht="18.75" customHeight="1" thickBot="1">
      <c r="A52" s="106"/>
      <c r="B52" s="5"/>
      <c r="C52" s="5"/>
      <c r="D52" s="46" t="s">
        <v>25</v>
      </c>
      <c r="E52" s="5"/>
      <c r="F52" s="28" t="s">
        <v>57</v>
      </c>
      <c r="G52" s="904">
        <f>SUM(G48:J51)</f>
        <v>18900000</v>
      </c>
      <c r="H52" s="904"/>
      <c r="I52" s="904"/>
      <c r="J52" s="90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25"/>
      <c r="X52" s="5"/>
      <c r="Y52" s="24"/>
      <c r="Z52" s="24"/>
      <c r="AA52" s="24"/>
      <c r="AB52" s="670" t="s">
        <v>293</v>
      </c>
      <c r="AC52" s="914"/>
      <c r="AD52" s="914"/>
      <c r="AE52" s="914"/>
      <c r="AF52" s="914"/>
      <c r="AG52" s="914"/>
      <c r="AH52" s="914"/>
      <c r="AI52" s="914"/>
      <c r="AJ52" s="914"/>
      <c r="AK52" s="914"/>
      <c r="AL52" s="914"/>
      <c r="AM52" s="915"/>
      <c r="AN52" s="432"/>
    </row>
    <row r="53" spans="1:40" ht="18.75" customHeight="1" thickTop="1">
      <c r="A53" s="10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25"/>
      <c r="X53" s="5"/>
      <c r="Y53" s="5"/>
      <c r="Z53" s="5"/>
      <c r="AA53" s="5"/>
      <c r="AB53" s="670" t="s">
        <v>136</v>
      </c>
      <c r="AC53" s="671"/>
      <c r="AD53" s="671"/>
      <c r="AE53" s="671"/>
      <c r="AF53" s="671"/>
      <c r="AG53" s="671"/>
      <c r="AH53" s="671"/>
      <c r="AI53" s="671"/>
      <c r="AJ53" s="671"/>
      <c r="AK53" s="671"/>
      <c r="AL53" s="671"/>
      <c r="AM53" s="672"/>
      <c r="AN53" s="25"/>
    </row>
    <row r="54" spans="1:40" ht="18.75" customHeight="1">
      <c r="A54" s="901" t="s">
        <v>260</v>
      </c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  <c r="V54" s="902"/>
      <c r="W54" s="902"/>
      <c r="X54" s="902"/>
      <c r="Y54" s="902"/>
      <c r="Z54" s="902"/>
      <c r="AA54" s="903"/>
      <c r="AB54" s="165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7"/>
      <c r="AN54" s="20"/>
    </row>
    <row r="55" spans="1:40" ht="4.5" customHeight="1">
      <c r="A55" s="10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07"/>
      <c r="AN55" s="5"/>
    </row>
    <row r="56" spans="1:40" ht="15" customHeight="1">
      <c r="A56" s="10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5"/>
      <c r="X56" s="5"/>
      <c r="Y56" s="5"/>
      <c r="Z56" s="5"/>
      <c r="AA56" s="5"/>
      <c r="AB56" s="852" t="s">
        <v>294</v>
      </c>
      <c r="AC56" s="853"/>
      <c r="AD56" s="853"/>
      <c r="AE56" s="853"/>
      <c r="AF56" s="853"/>
      <c r="AG56" s="853"/>
      <c r="AH56" s="853"/>
      <c r="AI56" s="853"/>
      <c r="AJ56" s="853"/>
      <c r="AK56" s="853"/>
      <c r="AL56" s="853"/>
      <c r="AM56" s="854"/>
      <c r="AN56" s="466"/>
    </row>
    <row r="57" spans="1:40" ht="14.25" customHeight="1">
      <c r="A57" s="10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5"/>
      <c r="X57" s="5"/>
      <c r="Y57" s="5"/>
      <c r="Z57" s="5"/>
      <c r="AA57" s="5"/>
      <c r="AB57" s="4"/>
      <c r="AC57" s="5"/>
      <c r="AD57" s="5"/>
      <c r="AE57" s="5"/>
      <c r="AF57" s="5"/>
      <c r="AG57" s="25"/>
      <c r="AH57" s="5"/>
      <c r="AI57" s="5"/>
      <c r="AJ57" s="5"/>
      <c r="AK57" s="5"/>
      <c r="AL57" s="5"/>
      <c r="AM57" s="107"/>
      <c r="AN57" s="5"/>
    </row>
    <row r="58" spans="1:40" ht="15.75" customHeight="1">
      <c r="A58" s="109"/>
      <c r="B58" s="17" t="s">
        <v>31</v>
      </c>
      <c r="C58" s="5" t="s">
        <v>163</v>
      </c>
      <c r="D58" s="5"/>
      <c r="E58" s="5"/>
      <c r="F58" s="33"/>
      <c r="G58" s="33"/>
      <c r="H58" s="33"/>
      <c r="I58" s="5"/>
      <c r="J58" s="47"/>
      <c r="K58" s="47" t="s">
        <v>31</v>
      </c>
      <c r="L58" s="33" t="s">
        <v>110</v>
      </c>
      <c r="M58" s="5"/>
      <c r="N58" s="5"/>
      <c r="O58" s="5"/>
      <c r="P58" s="5"/>
      <c r="Q58" s="33"/>
      <c r="R58" s="33"/>
      <c r="S58" s="33"/>
      <c r="T58" s="33"/>
      <c r="U58" s="5"/>
      <c r="V58" s="5"/>
      <c r="W58" s="25"/>
      <c r="X58" s="5"/>
      <c r="Y58" s="5"/>
      <c r="Z58" s="5"/>
      <c r="AA58" s="5"/>
      <c r="AB58" s="670" t="s">
        <v>30</v>
      </c>
      <c r="AC58" s="671"/>
      <c r="AD58" s="671"/>
      <c r="AE58" s="671"/>
      <c r="AF58" s="671"/>
      <c r="AG58" s="671"/>
      <c r="AH58" s="671"/>
      <c r="AI58" s="671"/>
      <c r="AJ58" s="671"/>
      <c r="AK58" s="671"/>
      <c r="AL58" s="671"/>
      <c r="AM58" s="672"/>
      <c r="AN58" s="25"/>
    </row>
    <row r="59" spans="1:40" ht="14.25" customHeight="1">
      <c r="A59" s="109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5"/>
      <c r="X59" s="5"/>
      <c r="Y59" s="5"/>
      <c r="Z59" s="5"/>
      <c r="AA59" s="5"/>
      <c r="AB59" s="670" t="s">
        <v>53</v>
      </c>
      <c r="AC59" s="671"/>
      <c r="AD59" s="671"/>
      <c r="AE59" s="671"/>
      <c r="AF59" s="671"/>
      <c r="AG59" s="671"/>
      <c r="AH59" s="671"/>
      <c r="AI59" s="671"/>
      <c r="AJ59" s="671"/>
      <c r="AK59" s="671"/>
      <c r="AL59" s="671"/>
      <c r="AM59" s="672"/>
      <c r="AN59" s="25"/>
    </row>
    <row r="60" spans="1:40" ht="18.75" customHeight="1">
      <c r="A60" s="109"/>
      <c r="B60" s="17"/>
      <c r="C60" s="5"/>
      <c r="D60" s="5"/>
      <c r="E60" s="5"/>
      <c r="F60" s="33"/>
      <c r="G60" s="33"/>
      <c r="H60" s="33"/>
      <c r="I60" s="33"/>
      <c r="J60" s="33"/>
      <c r="K60" s="33"/>
      <c r="L60" s="5"/>
      <c r="M60" s="47"/>
      <c r="N60" s="33"/>
      <c r="P60" s="47"/>
      <c r="Q60" s="33"/>
      <c r="R60" s="33"/>
      <c r="S60" s="33"/>
      <c r="T60" s="33"/>
      <c r="U60" s="5"/>
      <c r="V60" s="5"/>
      <c r="W60" s="48"/>
      <c r="X60" s="5"/>
      <c r="Y60" s="5"/>
      <c r="Z60" s="5"/>
      <c r="AA60" s="5"/>
      <c r="AB60" s="120"/>
      <c r="AC60" s="33"/>
      <c r="AD60" s="33"/>
      <c r="AE60" s="5"/>
      <c r="AF60" s="5"/>
      <c r="AG60" s="48"/>
      <c r="AH60" s="5"/>
      <c r="AI60" s="5"/>
      <c r="AJ60" s="5"/>
      <c r="AK60" s="5"/>
      <c r="AL60" s="5"/>
      <c r="AM60" s="107"/>
      <c r="AN60" s="5"/>
    </row>
    <row r="61" spans="1:40" ht="15" customHeight="1">
      <c r="A61" s="106"/>
      <c r="B61" s="17" t="s">
        <v>32</v>
      </c>
      <c r="C61" s="5" t="s">
        <v>628</v>
      </c>
      <c r="D61" s="5"/>
      <c r="E61" s="5"/>
      <c r="F61" s="33"/>
      <c r="G61" s="33"/>
      <c r="H61" s="33"/>
      <c r="I61" s="33"/>
      <c r="J61" s="33"/>
      <c r="K61" s="33"/>
      <c r="L61" s="5"/>
      <c r="M61" s="47"/>
      <c r="N61" s="33"/>
      <c r="P61" s="47" t="s">
        <v>32</v>
      </c>
      <c r="Q61" s="33" t="s">
        <v>110</v>
      </c>
      <c r="R61" s="30"/>
      <c r="S61" s="30"/>
      <c r="T61" s="30"/>
      <c r="U61" s="30"/>
      <c r="V61" s="30"/>
      <c r="W61" s="25"/>
      <c r="X61" s="30"/>
      <c r="Y61" s="30"/>
      <c r="Z61" s="30"/>
      <c r="AA61" s="30"/>
      <c r="AB61" s="32"/>
      <c r="AC61" s="30"/>
      <c r="AD61" s="30"/>
      <c r="AE61" s="30"/>
      <c r="AF61" s="30"/>
      <c r="AG61" s="25"/>
      <c r="AH61" s="30"/>
      <c r="AI61" s="30"/>
      <c r="AJ61" s="30"/>
      <c r="AK61" s="30"/>
      <c r="AL61" s="30"/>
      <c r="AM61" s="107"/>
      <c r="AN61" s="5"/>
    </row>
    <row r="62" spans="1:40" s="23" customFormat="1" ht="17.25" customHeight="1">
      <c r="A62" s="110"/>
      <c r="B62" s="17"/>
      <c r="C62" s="5"/>
      <c r="D62" s="5"/>
      <c r="E62" s="5"/>
      <c r="F62" s="25"/>
      <c r="G62" s="25"/>
      <c r="H62" s="25"/>
      <c r="I62" s="25"/>
      <c r="J62" s="47"/>
      <c r="K62" s="47"/>
      <c r="L62" s="33"/>
      <c r="M62" s="25"/>
      <c r="N62" s="25"/>
      <c r="O62" s="25"/>
      <c r="P62" s="25"/>
      <c r="Q62" s="25"/>
      <c r="R62" s="25"/>
      <c r="S62" s="25"/>
      <c r="T62" s="25"/>
      <c r="U62" s="49"/>
      <c r="V62" s="49"/>
      <c r="W62" s="37"/>
      <c r="X62" s="49"/>
      <c r="Y62" s="49"/>
      <c r="Z62" s="5"/>
      <c r="AA62" s="5"/>
      <c r="AB62" s="893" t="s">
        <v>205</v>
      </c>
      <c r="AC62" s="894"/>
      <c r="AD62" s="894"/>
      <c r="AE62" s="894"/>
      <c r="AF62" s="894"/>
      <c r="AG62" s="894"/>
      <c r="AH62" s="894"/>
      <c r="AI62" s="894"/>
      <c r="AJ62" s="894"/>
      <c r="AK62" s="894"/>
      <c r="AL62" s="894"/>
      <c r="AM62" s="895"/>
      <c r="AN62" s="37"/>
    </row>
    <row r="63" spans="1:40" s="23" customFormat="1" ht="17.25" customHeight="1">
      <c r="A63" s="110"/>
      <c r="B63" s="17"/>
      <c r="C63" s="5"/>
      <c r="D63" s="5"/>
      <c r="E63" s="5"/>
      <c r="F63" s="25"/>
      <c r="G63" s="25"/>
      <c r="H63" s="25"/>
      <c r="I63" s="25"/>
      <c r="J63" s="47"/>
      <c r="K63" s="47"/>
      <c r="L63" s="33"/>
      <c r="M63" s="25"/>
      <c r="N63" s="25"/>
      <c r="O63" s="25"/>
      <c r="P63" s="25"/>
      <c r="Q63" s="25"/>
      <c r="R63" s="25"/>
      <c r="S63" s="25"/>
      <c r="T63" s="25"/>
      <c r="U63" s="49"/>
      <c r="V63" s="49"/>
      <c r="W63" s="37"/>
      <c r="X63" s="49"/>
      <c r="Y63" s="49"/>
      <c r="Z63" s="5"/>
      <c r="AA63" s="5"/>
      <c r="AB63" s="670" t="s">
        <v>206</v>
      </c>
      <c r="AC63" s="671"/>
      <c r="AD63" s="671"/>
      <c r="AE63" s="671"/>
      <c r="AF63" s="671"/>
      <c r="AG63" s="671"/>
      <c r="AH63" s="671"/>
      <c r="AI63" s="671"/>
      <c r="AJ63" s="671"/>
      <c r="AK63" s="671"/>
      <c r="AL63" s="671"/>
      <c r="AM63" s="672"/>
      <c r="AN63" s="25"/>
    </row>
    <row r="64" spans="1:40" s="23" customFormat="1" ht="18.75" customHeight="1">
      <c r="A64" s="110"/>
      <c r="B64" s="25"/>
      <c r="C64" s="25"/>
      <c r="D64" s="25"/>
      <c r="E64" s="25"/>
      <c r="F64" s="25"/>
      <c r="G64" s="17"/>
      <c r="H64" s="5"/>
      <c r="I64" s="5"/>
      <c r="J64" s="5"/>
      <c r="K64" s="25"/>
      <c r="L64" s="25"/>
      <c r="M64" s="25"/>
      <c r="N64" s="47"/>
      <c r="O64" s="33"/>
      <c r="P64" s="25"/>
      <c r="Q64" s="25"/>
      <c r="R64" s="25"/>
      <c r="S64" s="25"/>
      <c r="T64" s="25"/>
      <c r="U64" s="49"/>
      <c r="V64" s="49"/>
      <c r="W64" s="25"/>
      <c r="X64" s="49"/>
      <c r="Y64" s="49"/>
      <c r="Z64" s="5"/>
      <c r="AA64" s="5"/>
      <c r="AB64" s="670"/>
      <c r="AC64" s="671"/>
      <c r="AD64" s="671"/>
      <c r="AE64" s="671"/>
      <c r="AF64" s="671"/>
      <c r="AG64" s="671"/>
      <c r="AH64" s="671"/>
      <c r="AI64" s="671"/>
      <c r="AJ64" s="671"/>
      <c r="AK64" s="671"/>
      <c r="AL64" s="671"/>
      <c r="AM64" s="672"/>
      <c r="AN64" s="25"/>
    </row>
    <row r="65" spans="1:40" ht="5.25" customHeight="1" thickBot="1">
      <c r="A65" s="111"/>
      <c r="B65" s="112"/>
      <c r="C65" s="112"/>
      <c r="D65" s="112"/>
      <c r="E65" s="112"/>
      <c r="F65" s="112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4"/>
      <c r="X65" s="113"/>
      <c r="Y65" s="113"/>
      <c r="Z65" s="113"/>
      <c r="AA65" s="113"/>
      <c r="AB65" s="121"/>
      <c r="AC65" s="113"/>
      <c r="AD65" s="113"/>
      <c r="AE65" s="113"/>
      <c r="AF65" s="113"/>
      <c r="AG65" s="114"/>
      <c r="AH65" s="113"/>
      <c r="AI65" s="113"/>
      <c r="AJ65" s="113"/>
      <c r="AK65" s="113"/>
      <c r="AL65" s="113"/>
      <c r="AM65" s="115"/>
      <c r="AN65" s="5"/>
    </row>
    <row r="66" spans="1:38" ht="17.25" thickTop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6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6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6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6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</sheetData>
  <sheetProtection/>
  <mergeCells count="203">
    <mergeCell ref="A22:J24"/>
    <mergeCell ref="AF44:AH44"/>
    <mergeCell ref="AL38:AM38"/>
    <mergeCell ref="AL37:AM37"/>
    <mergeCell ref="AL14:AM14"/>
    <mergeCell ref="AL16:AM16"/>
    <mergeCell ref="AL17:AM17"/>
    <mergeCell ref="AL18:AM18"/>
    <mergeCell ref="AL22:AM22"/>
    <mergeCell ref="AL23:AM23"/>
    <mergeCell ref="A21:AM21"/>
    <mergeCell ref="A13:F14"/>
    <mergeCell ref="G13:AG13"/>
    <mergeCell ref="AH13:AM13"/>
    <mergeCell ref="G14:T14"/>
    <mergeCell ref="U14:AG14"/>
    <mergeCell ref="AH14:AK14"/>
    <mergeCell ref="AI34:AK34"/>
    <mergeCell ref="A37:J39"/>
    <mergeCell ref="AI33:AK33"/>
    <mergeCell ref="T39:U39"/>
    <mergeCell ref="AB39:AC39"/>
    <mergeCell ref="V39:X39"/>
    <mergeCell ref="K37:Q39"/>
    <mergeCell ref="Y34:AA34"/>
    <mergeCell ref="AF33:AH33"/>
    <mergeCell ref="AB34:AC34"/>
    <mergeCell ref="Y32:AA32"/>
    <mergeCell ref="AB64:AM64"/>
    <mergeCell ref="AB42:AC42"/>
    <mergeCell ref="AB51:AM51"/>
    <mergeCell ref="AB52:AM52"/>
    <mergeCell ref="AB53:AM53"/>
    <mergeCell ref="AF40:AH40"/>
    <mergeCell ref="Y42:AA42"/>
    <mergeCell ref="AI40:AK40"/>
    <mergeCell ref="AB44:AC44"/>
    <mergeCell ref="AO29:AQ29"/>
    <mergeCell ref="AD42:AE42"/>
    <mergeCell ref="AH15:AK15"/>
    <mergeCell ref="AH16:AK16"/>
    <mergeCell ref="AH17:AK17"/>
    <mergeCell ref="AH18:AK18"/>
    <mergeCell ref="AL15:AM15"/>
    <mergeCell ref="AI37:AK39"/>
    <mergeCell ref="AI27:AK27"/>
    <mergeCell ref="AI32:AK32"/>
    <mergeCell ref="G52:J52"/>
    <mergeCell ref="G51:J51"/>
    <mergeCell ref="AD44:AE44"/>
    <mergeCell ref="R44:S44"/>
    <mergeCell ref="T44:U44"/>
    <mergeCell ref="G50:J50"/>
    <mergeCell ref="G49:J49"/>
    <mergeCell ref="R45:S45"/>
    <mergeCell ref="AI41:AK41"/>
    <mergeCell ref="AF42:AH42"/>
    <mergeCell ref="AI42:AK42"/>
    <mergeCell ref="AF41:AH41"/>
    <mergeCell ref="V41:X41"/>
    <mergeCell ref="Y41:AA41"/>
    <mergeCell ref="AB41:AC41"/>
    <mergeCell ref="AD41:AE41"/>
    <mergeCell ref="AB62:AM62"/>
    <mergeCell ref="AI44:AK44"/>
    <mergeCell ref="V44:X44"/>
    <mergeCell ref="AB58:AM58"/>
    <mergeCell ref="AB59:AM59"/>
    <mergeCell ref="Y33:AA33"/>
    <mergeCell ref="AB45:AC45"/>
    <mergeCell ref="AB43:AC43"/>
    <mergeCell ref="AD43:AE43"/>
    <mergeCell ref="A54:AA54"/>
    <mergeCell ref="AF24:AH24"/>
    <mergeCell ref="AI26:AK26"/>
    <mergeCell ref="AB27:AC27"/>
    <mergeCell ref="K40:Q40"/>
    <mergeCell ref="R40:S40"/>
    <mergeCell ref="T40:U40"/>
    <mergeCell ref="V40:X40"/>
    <mergeCell ref="Y40:AA40"/>
    <mergeCell ref="AD31:AE31"/>
    <mergeCell ref="AD33:AE33"/>
    <mergeCell ref="AI22:AK24"/>
    <mergeCell ref="AD27:AE27"/>
    <mergeCell ref="AI29:AK29"/>
    <mergeCell ref="AF25:AH25"/>
    <mergeCell ref="AB23:AH23"/>
    <mergeCell ref="AF31:AH31"/>
    <mergeCell ref="AI31:AK31"/>
    <mergeCell ref="AD24:AE24"/>
    <mergeCell ref="AF27:AH27"/>
    <mergeCell ref="AI28:AK28"/>
    <mergeCell ref="R23:X23"/>
    <mergeCell ref="R29:S29"/>
    <mergeCell ref="AB31:AC31"/>
    <mergeCell ref="AF26:AH26"/>
    <mergeCell ref="Y25:AA25"/>
    <mergeCell ref="Y22:AA24"/>
    <mergeCell ref="Y26:AA26"/>
    <mergeCell ref="Y29:AA29"/>
    <mergeCell ref="AB29:AC29"/>
    <mergeCell ref="AD29:AE29"/>
    <mergeCell ref="R33:S33"/>
    <mergeCell ref="AF39:AH39"/>
    <mergeCell ref="AD32:AE32"/>
    <mergeCell ref="AF32:AH32"/>
    <mergeCell ref="AF28:AH28"/>
    <mergeCell ref="Y27:AA27"/>
    <mergeCell ref="AB28:AC28"/>
    <mergeCell ref="AD28:AE28"/>
    <mergeCell ref="AD39:AE39"/>
    <mergeCell ref="AB32:AC32"/>
    <mergeCell ref="AF34:AH34"/>
    <mergeCell ref="AB38:AH38"/>
    <mergeCell ref="AB40:AC40"/>
    <mergeCell ref="AD34:AE34"/>
    <mergeCell ref="AD40:AE40"/>
    <mergeCell ref="AB37:AH37"/>
    <mergeCell ref="A35:AM36"/>
    <mergeCell ref="Y37:AA39"/>
    <mergeCell ref="A40:J40"/>
    <mergeCell ref="R34:S34"/>
    <mergeCell ref="AB33:AC33"/>
    <mergeCell ref="A3:AM3"/>
    <mergeCell ref="AF29:AH29"/>
    <mergeCell ref="AB26:AC26"/>
    <mergeCell ref="AD26:AE26"/>
    <mergeCell ref="AB1:AH1"/>
    <mergeCell ref="M5:AM5"/>
    <mergeCell ref="AB25:AC25"/>
    <mergeCell ref="AD25:AE25"/>
    <mergeCell ref="A25:J25"/>
    <mergeCell ref="R24:S24"/>
    <mergeCell ref="AI25:AK25"/>
    <mergeCell ref="K22:Q24"/>
    <mergeCell ref="T24:U24"/>
    <mergeCell ref="A2:AA2"/>
    <mergeCell ref="A12:AM12"/>
    <mergeCell ref="A20:AM20"/>
    <mergeCell ref="R22:X22"/>
    <mergeCell ref="AB22:AH22"/>
    <mergeCell ref="AB24:AC24"/>
    <mergeCell ref="AI1:AM2"/>
    <mergeCell ref="A1:AA1"/>
    <mergeCell ref="A4:AM4"/>
    <mergeCell ref="Y28:AA28"/>
    <mergeCell ref="V25:X25"/>
    <mergeCell ref="T25:U25"/>
    <mergeCell ref="V26:X26"/>
    <mergeCell ref="R26:S26"/>
    <mergeCell ref="V24:X24"/>
    <mergeCell ref="K25:Q25"/>
    <mergeCell ref="R25:S25"/>
    <mergeCell ref="R32:S32"/>
    <mergeCell ref="T28:U28"/>
    <mergeCell ref="T27:U27"/>
    <mergeCell ref="R28:S28"/>
    <mergeCell ref="T32:U32"/>
    <mergeCell ref="T26:U26"/>
    <mergeCell ref="T33:U33"/>
    <mergeCell ref="T29:U29"/>
    <mergeCell ref="R27:S27"/>
    <mergeCell ref="G48:J48"/>
    <mergeCell ref="V29:X29"/>
    <mergeCell ref="V28:X28"/>
    <mergeCell ref="V27:X27"/>
    <mergeCell ref="V33:X33"/>
    <mergeCell ref="V32:X32"/>
    <mergeCell ref="R37:X37"/>
    <mergeCell ref="AB63:AM63"/>
    <mergeCell ref="AF43:AH43"/>
    <mergeCell ref="AI43:AK43"/>
    <mergeCell ref="V45:X45"/>
    <mergeCell ref="AD45:AE45"/>
    <mergeCell ref="AF45:AH45"/>
    <mergeCell ref="AI45:AK45"/>
    <mergeCell ref="AB47:AM48"/>
    <mergeCell ref="Y45:AA45"/>
    <mergeCell ref="AB56:AM56"/>
    <mergeCell ref="R43:S43"/>
    <mergeCell ref="T43:U43"/>
    <mergeCell ref="V43:X43"/>
    <mergeCell ref="Y43:AA43"/>
    <mergeCell ref="T45:U45"/>
    <mergeCell ref="R39:S39"/>
    <mergeCell ref="Y44:AA44"/>
    <mergeCell ref="T34:U34"/>
    <mergeCell ref="R42:S42"/>
    <mergeCell ref="R41:S41"/>
    <mergeCell ref="T41:U41"/>
    <mergeCell ref="R38:X38"/>
    <mergeCell ref="T42:U42"/>
    <mergeCell ref="V42:X42"/>
    <mergeCell ref="V34:X34"/>
    <mergeCell ref="AB30:AC30"/>
    <mergeCell ref="AD30:AE30"/>
    <mergeCell ref="AF30:AH30"/>
    <mergeCell ref="AI30:AK30"/>
    <mergeCell ref="R30:S30"/>
    <mergeCell ref="T30:U30"/>
    <mergeCell ref="V30:X30"/>
    <mergeCell ref="Y30:AA30"/>
  </mergeCells>
  <printOptions/>
  <pageMargins left="1.03" right="0.118110236220472" top="0.38" bottom="0.5" header="0" footer="0.47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Q67"/>
  <sheetViews>
    <sheetView showGridLines="0" view="pageBreakPreview" zoomScaleSheetLayoutView="100" zoomScalePageLayoutView="0" workbookViewId="0" topLeftCell="A64">
      <selection activeCell="C58" sqref="C58"/>
    </sheetView>
  </sheetViews>
  <sheetFormatPr defaultColWidth="4.421875" defaultRowHeight="12.75"/>
  <cols>
    <col min="1" max="10" width="3.7109375" style="8" customWidth="1"/>
    <col min="11" max="21" width="4.421875" style="8" customWidth="1"/>
    <col min="22" max="22" width="3.8515625" style="8" customWidth="1"/>
    <col min="23" max="23" width="3.7109375" style="8" customWidth="1"/>
    <col min="24" max="24" width="3.28125" style="8" customWidth="1"/>
    <col min="25" max="29" width="4.421875" style="8" customWidth="1"/>
    <col min="30" max="30" width="5.421875" style="8" customWidth="1"/>
    <col min="31" max="31" width="4.421875" style="8" customWidth="1"/>
    <col min="32" max="32" width="3.8515625" style="8" customWidth="1"/>
    <col min="33" max="33" width="4.00390625" style="8" customWidth="1"/>
    <col min="34" max="34" width="3.28125" style="8" customWidth="1"/>
    <col min="35" max="35" width="5.00390625" style="8" bestFit="1" customWidth="1"/>
    <col min="36" max="36" width="4.8515625" style="8" customWidth="1"/>
    <col min="37" max="37" width="4.421875" style="8" customWidth="1"/>
    <col min="38" max="38" width="13.00390625" style="8" customWidth="1"/>
    <col min="39" max="39" width="8.00390625" style="8" customWidth="1"/>
    <col min="40" max="43" width="4.421875" style="8" customWidth="1"/>
    <col min="44" max="44" width="5.00390625" style="8" bestFit="1" customWidth="1"/>
    <col min="45" max="16384" width="4.421875" style="8" customWidth="1"/>
  </cols>
  <sheetData>
    <row r="1" spans="1:39" ht="20.25" customHeight="1" thickTop="1">
      <c r="A1" s="863" t="s">
        <v>138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81" t="s">
        <v>151</v>
      </c>
      <c r="AC1" s="881"/>
      <c r="AD1" s="881"/>
      <c r="AE1" s="881"/>
      <c r="AF1" s="881"/>
      <c r="AG1" s="881"/>
      <c r="AH1" s="881"/>
      <c r="AI1" s="858" t="s">
        <v>257</v>
      </c>
      <c r="AJ1" s="858"/>
      <c r="AK1" s="858"/>
      <c r="AL1" s="859"/>
      <c r="AM1" s="860"/>
    </row>
    <row r="2" spans="1:39" ht="17.25" customHeight="1">
      <c r="A2" s="871" t="s">
        <v>55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3"/>
      <c r="AB2" s="186" t="s">
        <v>202</v>
      </c>
      <c r="AC2" s="186" t="s">
        <v>202</v>
      </c>
      <c r="AD2" s="186" t="s">
        <v>139</v>
      </c>
      <c r="AE2" s="359" t="s">
        <v>38</v>
      </c>
      <c r="AF2" s="359" t="s">
        <v>63</v>
      </c>
      <c r="AG2" s="186" t="s">
        <v>35</v>
      </c>
      <c r="AH2" s="186" t="s">
        <v>36</v>
      </c>
      <c r="AI2" s="861"/>
      <c r="AJ2" s="861"/>
      <c r="AK2" s="861"/>
      <c r="AL2" s="775"/>
      <c r="AM2" s="862"/>
    </row>
    <row r="3" spans="1:39" ht="14.25" customHeight="1">
      <c r="A3" s="879" t="s">
        <v>140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880"/>
    </row>
    <row r="4" spans="1:39" ht="16.5" customHeight="1">
      <c r="A4" s="865" t="s">
        <v>288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866"/>
    </row>
    <row r="5" spans="1:39" ht="17.25" customHeight="1">
      <c r="A5" s="116" t="s">
        <v>16</v>
      </c>
      <c r="B5" s="59"/>
      <c r="C5" s="59"/>
      <c r="D5" s="59"/>
      <c r="E5" s="59"/>
      <c r="F5" s="59"/>
      <c r="G5" s="60" t="s">
        <v>57</v>
      </c>
      <c r="H5" s="61" t="s">
        <v>202</v>
      </c>
      <c r="I5" s="45"/>
      <c r="J5" s="45"/>
      <c r="K5" s="45"/>
      <c r="L5" s="45"/>
      <c r="M5" s="882" t="s">
        <v>207</v>
      </c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  <c r="AL5" s="882"/>
      <c r="AM5" s="883"/>
    </row>
    <row r="6" spans="1:39" ht="18.75" customHeight="1">
      <c r="A6" s="99" t="s">
        <v>17</v>
      </c>
      <c r="B6" s="57"/>
      <c r="C6" s="57"/>
      <c r="D6" s="57"/>
      <c r="E6" s="57"/>
      <c r="F6" s="57"/>
      <c r="G6" s="7" t="s">
        <v>57</v>
      </c>
      <c r="H6" s="45" t="s">
        <v>203</v>
      </c>
      <c r="I6" s="45"/>
      <c r="J6" s="45"/>
      <c r="K6" s="45"/>
      <c r="L6" s="45"/>
      <c r="M6" s="123" t="s">
        <v>102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4"/>
    </row>
    <row r="7" spans="1:39" ht="18.75" customHeight="1">
      <c r="A7" s="99" t="s">
        <v>18</v>
      </c>
      <c r="B7" s="57"/>
      <c r="C7" s="57"/>
      <c r="D7" s="57"/>
      <c r="E7" s="57"/>
      <c r="F7" s="57"/>
      <c r="G7" s="7" t="s">
        <v>57</v>
      </c>
      <c r="H7" s="45" t="s">
        <v>303</v>
      </c>
      <c r="I7" s="45"/>
      <c r="J7" s="45"/>
      <c r="K7" s="45"/>
      <c r="L7" s="45"/>
      <c r="M7" s="123" t="s">
        <v>69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</row>
    <row r="8" spans="1:39" ht="18.75" customHeight="1">
      <c r="A8" s="101" t="s">
        <v>19</v>
      </c>
      <c r="B8" s="58"/>
      <c r="C8" s="58"/>
      <c r="D8" s="58"/>
      <c r="E8" s="58"/>
      <c r="F8" s="58"/>
      <c r="G8" s="7" t="s">
        <v>57</v>
      </c>
      <c r="H8" s="45" t="s">
        <v>416</v>
      </c>
      <c r="I8" s="45"/>
      <c r="J8" s="45"/>
      <c r="K8" s="45"/>
      <c r="L8" s="45"/>
      <c r="M8" s="123" t="s">
        <v>295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</row>
    <row r="9" spans="1:39" ht="18.75" customHeight="1">
      <c r="A9" s="101" t="s">
        <v>20</v>
      </c>
      <c r="B9" s="58"/>
      <c r="C9" s="58"/>
      <c r="D9" s="58"/>
      <c r="E9" s="58"/>
      <c r="F9" s="58"/>
      <c r="G9" s="7" t="s">
        <v>57</v>
      </c>
      <c r="H9" s="10" t="s">
        <v>289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0"/>
    </row>
    <row r="10" spans="1:39" ht="18.75" customHeight="1">
      <c r="A10" s="101" t="s">
        <v>21</v>
      </c>
      <c r="B10" s="58"/>
      <c r="C10" s="58"/>
      <c r="D10" s="58"/>
      <c r="E10" s="58"/>
      <c r="F10" s="58"/>
      <c r="G10" s="7" t="s">
        <v>57</v>
      </c>
      <c r="H10" s="10" t="s">
        <v>102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/>
      <c r="V10" s="10"/>
      <c r="W10" s="10"/>
      <c r="X10" s="10"/>
      <c r="Y10" s="10"/>
      <c r="Z10" s="10"/>
      <c r="AA10" s="10"/>
      <c r="AB10" s="12"/>
      <c r="AC10" s="12"/>
      <c r="AD10" s="12"/>
      <c r="AE10" s="10"/>
      <c r="AF10" s="10"/>
      <c r="AG10" s="10"/>
      <c r="AH10" s="10"/>
      <c r="AI10" s="10"/>
      <c r="AJ10" s="10"/>
      <c r="AK10" s="10"/>
      <c r="AL10" s="10"/>
      <c r="AM10" s="100"/>
    </row>
    <row r="11" spans="1:39" ht="18.75" customHeight="1">
      <c r="A11" s="101" t="s">
        <v>22</v>
      </c>
      <c r="B11" s="58"/>
      <c r="C11" s="58"/>
      <c r="D11" s="58"/>
      <c r="E11" s="58"/>
      <c r="F11" s="58"/>
      <c r="G11" s="7" t="s">
        <v>57</v>
      </c>
      <c r="H11" s="10" t="s">
        <v>290</v>
      </c>
      <c r="I11" s="12"/>
      <c r="J11" s="12"/>
      <c r="K11" s="12"/>
      <c r="L11" s="12"/>
      <c r="M11" s="10"/>
      <c r="N11" s="12"/>
      <c r="O11" s="12"/>
      <c r="P11" s="12"/>
      <c r="Q11" s="10"/>
      <c r="R11" s="10"/>
      <c r="S11" s="10"/>
      <c r="T11" s="10"/>
      <c r="U11" s="10"/>
      <c r="V11" s="9"/>
      <c r="W11" s="9"/>
      <c r="X11" s="9"/>
      <c r="Y11" s="9"/>
      <c r="Z11" s="9"/>
      <c r="AA11" s="9"/>
      <c r="AB11" s="10"/>
      <c r="AC11" s="10"/>
      <c r="AD11" s="10"/>
      <c r="AE11" s="10"/>
      <c r="AF11" s="9"/>
      <c r="AG11" s="9"/>
      <c r="AH11" s="9"/>
      <c r="AI11" s="9"/>
      <c r="AJ11" s="9"/>
      <c r="AK11" s="9"/>
      <c r="AL11" s="9"/>
      <c r="AM11" s="100"/>
    </row>
    <row r="12" spans="1:43" ht="15.75" customHeight="1">
      <c r="A12" s="874" t="s">
        <v>153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3"/>
      <c r="AM12" s="875"/>
      <c r="AO12" s="35"/>
      <c r="AQ12" s="35"/>
    </row>
    <row r="13" spans="1:39" ht="18.75" customHeight="1">
      <c r="A13" s="876" t="s">
        <v>7</v>
      </c>
      <c r="B13" s="877"/>
      <c r="C13" s="877"/>
      <c r="D13" s="877"/>
      <c r="E13" s="877"/>
      <c r="F13" s="922"/>
      <c r="G13" s="822" t="s">
        <v>8</v>
      </c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4"/>
      <c r="AH13" s="822" t="s">
        <v>9</v>
      </c>
      <c r="AI13" s="823"/>
      <c r="AJ13" s="823"/>
      <c r="AK13" s="823"/>
      <c r="AL13" s="823"/>
      <c r="AM13" s="875"/>
    </row>
    <row r="14" spans="1:39" ht="17.25" customHeight="1">
      <c r="A14" s="919"/>
      <c r="B14" s="920"/>
      <c r="C14" s="920"/>
      <c r="D14" s="920"/>
      <c r="E14" s="920"/>
      <c r="F14" s="923"/>
      <c r="G14" s="822" t="s">
        <v>149</v>
      </c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4"/>
      <c r="U14" s="822" t="s">
        <v>150</v>
      </c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4"/>
      <c r="AH14" s="822" t="s">
        <v>149</v>
      </c>
      <c r="AI14" s="823"/>
      <c r="AJ14" s="823"/>
      <c r="AK14" s="824"/>
      <c r="AL14" s="822" t="s">
        <v>150</v>
      </c>
      <c r="AM14" s="875"/>
    </row>
    <row r="15" spans="1:39" ht="18.75" customHeight="1">
      <c r="A15" s="99" t="s">
        <v>12</v>
      </c>
      <c r="B15" s="57"/>
      <c r="C15" s="57"/>
      <c r="D15" s="57"/>
      <c r="E15" s="57"/>
      <c r="F15" s="57"/>
      <c r="G15" s="50" t="s">
        <v>296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0" t="s">
        <v>296</v>
      </c>
      <c r="V15" s="57"/>
      <c r="W15" s="57"/>
      <c r="X15" s="57"/>
      <c r="Y15" s="57"/>
      <c r="Z15" s="57"/>
      <c r="AA15" s="57"/>
      <c r="AB15" s="57"/>
      <c r="AC15" s="57"/>
      <c r="AD15" s="57"/>
      <c r="AE15" s="9"/>
      <c r="AF15" s="9"/>
      <c r="AG15" s="9"/>
      <c r="AH15" s="909">
        <v>1</v>
      </c>
      <c r="AI15" s="831"/>
      <c r="AJ15" s="831"/>
      <c r="AK15" s="832"/>
      <c r="AL15" s="909">
        <v>1</v>
      </c>
      <c r="AM15" s="913"/>
    </row>
    <row r="16" spans="1:39" ht="18.75" customHeight="1">
      <c r="A16" s="99" t="s">
        <v>13</v>
      </c>
      <c r="B16" s="57"/>
      <c r="C16" s="57"/>
      <c r="D16" s="57"/>
      <c r="E16" s="57"/>
      <c r="F16" s="57"/>
      <c r="G16" s="50" t="s">
        <v>85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0" t="s">
        <v>85</v>
      </c>
      <c r="V16" s="57"/>
      <c r="W16" s="57"/>
      <c r="X16" s="57"/>
      <c r="Y16" s="57"/>
      <c r="Z16" s="57"/>
      <c r="AA16" s="57"/>
      <c r="AB16" s="57"/>
      <c r="AC16" s="57"/>
      <c r="AD16" s="57"/>
      <c r="AE16" s="9"/>
      <c r="AF16" s="9"/>
      <c r="AG16" s="9"/>
      <c r="AH16" s="910" t="s">
        <v>298</v>
      </c>
      <c r="AI16" s="911"/>
      <c r="AJ16" s="911"/>
      <c r="AK16" s="912"/>
      <c r="AL16" s="910" t="s">
        <v>299</v>
      </c>
      <c r="AM16" s="930"/>
    </row>
    <row r="17" spans="1:39" ht="18.75" customHeight="1">
      <c r="A17" s="99" t="s">
        <v>14</v>
      </c>
      <c r="B17" s="57"/>
      <c r="C17" s="57"/>
      <c r="D17" s="57"/>
      <c r="E17" s="57"/>
      <c r="F17" s="57"/>
      <c r="G17" s="50" t="s">
        <v>297</v>
      </c>
      <c r="H17" s="9"/>
      <c r="I17" s="9"/>
      <c r="J17" s="9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50" t="s">
        <v>297</v>
      </c>
      <c r="V17" s="57"/>
      <c r="W17" s="57"/>
      <c r="X17" s="57"/>
      <c r="Y17" s="57"/>
      <c r="Z17" s="156"/>
      <c r="AA17" s="156"/>
      <c r="AB17" s="156"/>
      <c r="AC17" s="156"/>
      <c r="AD17" s="156"/>
      <c r="AE17" s="11"/>
      <c r="AF17" s="11"/>
      <c r="AG17" s="11"/>
      <c r="AH17" s="830" t="s">
        <v>154</v>
      </c>
      <c r="AI17" s="831"/>
      <c r="AJ17" s="831"/>
      <c r="AK17" s="832"/>
      <c r="AL17" s="830" t="s">
        <v>87</v>
      </c>
      <c r="AM17" s="931"/>
    </row>
    <row r="18" spans="1:39" ht="18.75" customHeight="1">
      <c r="A18" s="99" t="s">
        <v>15</v>
      </c>
      <c r="B18" s="57"/>
      <c r="C18" s="57"/>
      <c r="D18" s="57"/>
      <c r="E18" s="57"/>
      <c r="F18" s="57"/>
      <c r="G18" s="50" t="s">
        <v>297</v>
      </c>
      <c r="H18" s="9"/>
      <c r="I18" s="9"/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50" t="s">
        <v>297</v>
      </c>
      <c r="V18" s="57"/>
      <c r="W18" s="57"/>
      <c r="X18" s="57"/>
      <c r="Y18" s="57"/>
      <c r="Z18" s="156"/>
      <c r="AA18" s="156"/>
      <c r="AB18" s="156"/>
      <c r="AC18" s="156"/>
      <c r="AD18" s="156"/>
      <c r="AE18" s="11"/>
      <c r="AF18" s="11"/>
      <c r="AG18" s="11"/>
      <c r="AH18" s="830" t="s">
        <v>101</v>
      </c>
      <c r="AI18" s="831"/>
      <c r="AJ18" s="831"/>
      <c r="AK18" s="832"/>
      <c r="AL18" s="830" t="s">
        <v>101</v>
      </c>
      <c r="AM18" s="931"/>
    </row>
    <row r="19" spans="1:39" ht="18.75" customHeight="1">
      <c r="A19" s="99" t="s">
        <v>10</v>
      </c>
      <c r="B19" s="57"/>
      <c r="C19" s="57"/>
      <c r="D19" s="57"/>
      <c r="E19" s="57"/>
      <c r="F19" s="5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0"/>
    </row>
    <row r="20" spans="1:39" ht="16.5" customHeight="1">
      <c r="A20" s="876" t="s">
        <v>141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877"/>
      <c r="AM20" s="878"/>
    </row>
    <row r="21" spans="1:39" ht="16.5" customHeight="1">
      <c r="A21" s="919" t="s">
        <v>0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0"/>
      <c r="AK21" s="920"/>
      <c r="AL21" s="920"/>
      <c r="AM21" s="921"/>
    </row>
    <row r="22" spans="1:39" ht="18.75" customHeight="1">
      <c r="A22" s="916" t="s">
        <v>1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6" t="s">
        <v>2</v>
      </c>
      <c r="L22" s="817"/>
      <c r="M22" s="817"/>
      <c r="N22" s="817"/>
      <c r="O22" s="817"/>
      <c r="P22" s="817"/>
      <c r="Q22" s="818"/>
      <c r="R22" s="822" t="s">
        <v>144</v>
      </c>
      <c r="S22" s="823"/>
      <c r="T22" s="823"/>
      <c r="U22" s="823"/>
      <c r="V22" s="823"/>
      <c r="W22" s="823"/>
      <c r="X22" s="824"/>
      <c r="Y22" s="816" t="s">
        <v>11</v>
      </c>
      <c r="Z22" s="817"/>
      <c r="AA22" s="818"/>
      <c r="AB22" s="822" t="s">
        <v>145</v>
      </c>
      <c r="AC22" s="823"/>
      <c r="AD22" s="823"/>
      <c r="AE22" s="823"/>
      <c r="AF22" s="823"/>
      <c r="AG22" s="823"/>
      <c r="AH22" s="824"/>
      <c r="AI22" s="816" t="s">
        <v>11</v>
      </c>
      <c r="AJ22" s="817"/>
      <c r="AK22" s="818"/>
      <c r="AL22" s="928" t="s">
        <v>142</v>
      </c>
      <c r="AM22" s="878"/>
    </row>
    <row r="23" spans="1:39" ht="18.75" customHeight="1">
      <c r="A23" s="917"/>
      <c r="B23" s="869"/>
      <c r="C23" s="869"/>
      <c r="D23" s="869"/>
      <c r="E23" s="869"/>
      <c r="F23" s="869"/>
      <c r="G23" s="869"/>
      <c r="H23" s="869"/>
      <c r="I23" s="869"/>
      <c r="J23" s="869"/>
      <c r="K23" s="841"/>
      <c r="L23" s="869"/>
      <c r="M23" s="869"/>
      <c r="N23" s="869"/>
      <c r="O23" s="869"/>
      <c r="P23" s="869"/>
      <c r="Q23" s="842"/>
      <c r="R23" s="822" t="s">
        <v>3</v>
      </c>
      <c r="S23" s="823"/>
      <c r="T23" s="823"/>
      <c r="U23" s="823"/>
      <c r="V23" s="823"/>
      <c r="W23" s="823"/>
      <c r="X23" s="824"/>
      <c r="Y23" s="841"/>
      <c r="Z23" s="869"/>
      <c r="AA23" s="842"/>
      <c r="AB23" s="822" t="s">
        <v>3</v>
      </c>
      <c r="AC23" s="823"/>
      <c r="AD23" s="823"/>
      <c r="AE23" s="823"/>
      <c r="AF23" s="823"/>
      <c r="AG23" s="823"/>
      <c r="AH23" s="824"/>
      <c r="AI23" s="841"/>
      <c r="AJ23" s="869"/>
      <c r="AK23" s="842"/>
      <c r="AL23" s="927" t="s">
        <v>159</v>
      </c>
      <c r="AM23" s="921"/>
    </row>
    <row r="24" spans="1:39" ht="31.5" customHeight="1">
      <c r="A24" s="918"/>
      <c r="B24" s="820"/>
      <c r="C24" s="820"/>
      <c r="D24" s="820"/>
      <c r="E24" s="820"/>
      <c r="F24" s="820"/>
      <c r="G24" s="820"/>
      <c r="H24" s="820"/>
      <c r="I24" s="820"/>
      <c r="J24" s="820"/>
      <c r="K24" s="819"/>
      <c r="L24" s="820"/>
      <c r="M24" s="820"/>
      <c r="N24" s="820"/>
      <c r="O24" s="820"/>
      <c r="P24" s="820"/>
      <c r="Q24" s="821"/>
      <c r="R24" s="841" t="s">
        <v>4</v>
      </c>
      <c r="S24" s="842"/>
      <c r="T24" s="841" t="s">
        <v>5</v>
      </c>
      <c r="U24" s="842"/>
      <c r="V24" s="841" t="s">
        <v>6</v>
      </c>
      <c r="W24" s="869"/>
      <c r="X24" s="869"/>
      <c r="Y24" s="819"/>
      <c r="Z24" s="820"/>
      <c r="AA24" s="821"/>
      <c r="AB24" s="841" t="s">
        <v>4</v>
      </c>
      <c r="AC24" s="842"/>
      <c r="AD24" s="841" t="s">
        <v>5</v>
      </c>
      <c r="AE24" s="842"/>
      <c r="AF24" s="841" t="s">
        <v>6</v>
      </c>
      <c r="AG24" s="869"/>
      <c r="AH24" s="869"/>
      <c r="AI24" s="819"/>
      <c r="AJ24" s="820"/>
      <c r="AK24" s="821"/>
      <c r="AL24" s="461" t="s">
        <v>160</v>
      </c>
      <c r="AM24" s="472" t="s">
        <v>256</v>
      </c>
    </row>
    <row r="25" spans="1:39" ht="15.75" customHeight="1">
      <c r="A25" s="884">
        <v>1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56">
        <v>2</v>
      </c>
      <c r="L25" s="867"/>
      <c r="M25" s="867"/>
      <c r="N25" s="867"/>
      <c r="O25" s="867"/>
      <c r="P25" s="867"/>
      <c r="Q25" s="867"/>
      <c r="R25" s="856">
        <v>3</v>
      </c>
      <c r="S25" s="857"/>
      <c r="T25" s="856">
        <v>4</v>
      </c>
      <c r="U25" s="857"/>
      <c r="V25" s="856">
        <v>5</v>
      </c>
      <c r="W25" s="867"/>
      <c r="X25" s="857"/>
      <c r="Y25" s="856" t="s">
        <v>24</v>
      </c>
      <c r="Z25" s="867"/>
      <c r="AA25" s="867"/>
      <c r="AB25" s="856">
        <v>7</v>
      </c>
      <c r="AC25" s="857"/>
      <c r="AD25" s="856">
        <v>8</v>
      </c>
      <c r="AE25" s="857"/>
      <c r="AF25" s="856">
        <v>9</v>
      </c>
      <c r="AG25" s="867"/>
      <c r="AH25" s="857"/>
      <c r="AI25" s="870" t="s">
        <v>164</v>
      </c>
      <c r="AJ25" s="870"/>
      <c r="AK25" s="856"/>
      <c r="AL25" s="585" t="s">
        <v>255</v>
      </c>
      <c r="AM25" s="118">
        <v>12</v>
      </c>
    </row>
    <row r="26" spans="1:39" ht="25.5" customHeight="1">
      <c r="A26" s="117" t="s">
        <v>204</v>
      </c>
      <c r="B26" s="13" t="s">
        <v>202</v>
      </c>
      <c r="C26" s="13" t="s">
        <v>139</v>
      </c>
      <c r="D26" s="13" t="s">
        <v>38</v>
      </c>
      <c r="E26" s="13" t="s">
        <v>63</v>
      </c>
      <c r="F26" s="13" t="s">
        <v>35</v>
      </c>
      <c r="G26" s="13" t="s">
        <v>36</v>
      </c>
      <c r="H26" s="13" t="s">
        <v>36</v>
      </c>
      <c r="I26" s="13"/>
      <c r="J26" s="13"/>
      <c r="K26" s="38" t="s">
        <v>54</v>
      </c>
      <c r="L26" s="42"/>
      <c r="M26" s="42"/>
      <c r="N26" s="42"/>
      <c r="O26" s="42"/>
      <c r="P26" s="42"/>
      <c r="Q26" s="42"/>
      <c r="R26" s="838"/>
      <c r="S26" s="839"/>
      <c r="T26" s="838"/>
      <c r="U26" s="839"/>
      <c r="V26" s="838"/>
      <c r="W26" s="868"/>
      <c r="X26" s="839"/>
      <c r="Y26" s="891">
        <f>Y27</f>
        <v>10200000</v>
      </c>
      <c r="Z26" s="892"/>
      <c r="AA26" s="892"/>
      <c r="AB26" s="838"/>
      <c r="AC26" s="839"/>
      <c r="AD26" s="838"/>
      <c r="AE26" s="839"/>
      <c r="AF26" s="838"/>
      <c r="AG26" s="868"/>
      <c r="AH26" s="839"/>
      <c r="AI26" s="891">
        <f>AI27</f>
        <v>13260000</v>
      </c>
      <c r="AJ26" s="892"/>
      <c r="AK26" s="892"/>
      <c r="AL26" s="484">
        <f>AI26-Y26</f>
        <v>3060000</v>
      </c>
      <c r="AM26" s="487">
        <f>AL26/Y26*100</f>
        <v>30</v>
      </c>
    </row>
    <row r="27" spans="1:39" ht="24" customHeight="1">
      <c r="A27" s="102" t="s">
        <v>204</v>
      </c>
      <c r="B27" s="14" t="s">
        <v>202</v>
      </c>
      <c r="C27" s="14" t="s">
        <v>139</v>
      </c>
      <c r="D27" s="14" t="s">
        <v>38</v>
      </c>
      <c r="E27" s="14" t="s">
        <v>63</v>
      </c>
      <c r="F27" s="14" t="s">
        <v>35</v>
      </c>
      <c r="G27" s="14" t="s">
        <v>36</v>
      </c>
      <c r="H27" s="14" t="s">
        <v>36</v>
      </c>
      <c r="I27" s="14" t="s">
        <v>45</v>
      </c>
      <c r="J27" s="14"/>
      <c r="K27" s="39" t="s">
        <v>265</v>
      </c>
      <c r="L27" s="43"/>
      <c r="M27" s="43"/>
      <c r="N27" s="43"/>
      <c r="O27" s="43"/>
      <c r="P27" s="43"/>
      <c r="Q27" s="43"/>
      <c r="R27" s="825"/>
      <c r="S27" s="826"/>
      <c r="T27" s="825"/>
      <c r="U27" s="826"/>
      <c r="V27" s="825"/>
      <c r="W27" s="827"/>
      <c r="X27" s="826"/>
      <c r="Y27" s="813">
        <f>Y28</f>
        <v>10200000</v>
      </c>
      <c r="Z27" s="814"/>
      <c r="AA27" s="814"/>
      <c r="AB27" s="825"/>
      <c r="AC27" s="826"/>
      <c r="AD27" s="825"/>
      <c r="AE27" s="826"/>
      <c r="AF27" s="825"/>
      <c r="AG27" s="827"/>
      <c r="AH27" s="826"/>
      <c r="AI27" s="813">
        <f>AI28</f>
        <v>13260000</v>
      </c>
      <c r="AJ27" s="814"/>
      <c r="AK27" s="814"/>
      <c r="AL27" s="485">
        <f>AI27-Y27</f>
        <v>3060000</v>
      </c>
      <c r="AM27" s="488">
        <f>AL27/Y27*100</f>
        <v>30</v>
      </c>
    </row>
    <row r="28" spans="1:39" ht="24" customHeight="1">
      <c r="A28" s="103" t="s">
        <v>204</v>
      </c>
      <c r="B28" s="16" t="s">
        <v>202</v>
      </c>
      <c r="C28" s="16" t="s">
        <v>139</v>
      </c>
      <c r="D28" s="16" t="s">
        <v>38</v>
      </c>
      <c r="E28" s="16" t="s">
        <v>63</v>
      </c>
      <c r="F28" s="16" t="s">
        <v>35</v>
      </c>
      <c r="G28" s="16" t="s">
        <v>36</v>
      </c>
      <c r="H28" s="16" t="s">
        <v>36</v>
      </c>
      <c r="I28" s="16" t="s">
        <v>45</v>
      </c>
      <c r="J28" s="16" t="s">
        <v>41</v>
      </c>
      <c r="K28" s="15" t="s">
        <v>253</v>
      </c>
      <c r="L28" s="41"/>
      <c r="M28" s="41"/>
      <c r="N28" s="41"/>
      <c r="O28" s="41"/>
      <c r="P28" s="41"/>
      <c r="Q28" s="41"/>
      <c r="R28" s="833"/>
      <c r="S28" s="834"/>
      <c r="T28" s="825"/>
      <c r="U28" s="826"/>
      <c r="V28" s="825"/>
      <c r="W28" s="827"/>
      <c r="X28" s="826"/>
      <c r="Y28" s="810">
        <f>Y29+Y40</f>
        <v>10200000</v>
      </c>
      <c r="Z28" s="811"/>
      <c r="AA28" s="811"/>
      <c r="AB28" s="833"/>
      <c r="AC28" s="834"/>
      <c r="AD28" s="825"/>
      <c r="AE28" s="826"/>
      <c r="AF28" s="825"/>
      <c r="AG28" s="827"/>
      <c r="AH28" s="826"/>
      <c r="AI28" s="810">
        <f>AI29+AI40</f>
        <v>13260000</v>
      </c>
      <c r="AJ28" s="811"/>
      <c r="AK28" s="811"/>
      <c r="AL28" s="486">
        <f>AI28-Y28</f>
        <v>3060000</v>
      </c>
      <c r="AM28" s="481">
        <f>AL28/Y28*100</f>
        <v>30</v>
      </c>
    </row>
    <row r="29" spans="1:42" ht="23.25" customHeight="1">
      <c r="A29" s="103"/>
      <c r="B29" s="16"/>
      <c r="C29" s="16"/>
      <c r="D29" s="16"/>
      <c r="E29" s="16"/>
      <c r="F29" s="16"/>
      <c r="G29" s="16"/>
      <c r="H29" s="16"/>
      <c r="I29" s="16"/>
      <c r="J29" s="16"/>
      <c r="K29" s="40" t="s">
        <v>301</v>
      </c>
      <c r="L29" s="44"/>
      <c r="M29" s="44"/>
      <c r="N29" s="44"/>
      <c r="O29" s="44"/>
      <c r="P29" s="44"/>
      <c r="Q29" s="44"/>
      <c r="R29" s="833">
        <v>300</v>
      </c>
      <c r="S29" s="834"/>
      <c r="T29" s="825" t="s">
        <v>167</v>
      </c>
      <c r="U29" s="826"/>
      <c r="V29" s="835">
        <v>9000</v>
      </c>
      <c r="W29" s="836"/>
      <c r="X29" s="837"/>
      <c r="Y29" s="810">
        <f>V29*R29</f>
        <v>2700000</v>
      </c>
      <c r="Z29" s="811"/>
      <c r="AA29" s="811"/>
      <c r="AB29" s="833">
        <v>390</v>
      </c>
      <c r="AC29" s="834"/>
      <c r="AD29" s="825" t="s">
        <v>167</v>
      </c>
      <c r="AE29" s="826"/>
      <c r="AF29" s="835">
        <v>9000</v>
      </c>
      <c r="AG29" s="836"/>
      <c r="AH29" s="837"/>
      <c r="AI29" s="810">
        <f>AF29*AB29</f>
        <v>3510000</v>
      </c>
      <c r="AJ29" s="811"/>
      <c r="AK29" s="811"/>
      <c r="AL29" s="486">
        <f>AI29-Y29</f>
        <v>810000</v>
      </c>
      <c r="AM29" s="481">
        <f>AL29/Y29*100</f>
        <v>30</v>
      </c>
      <c r="AN29" s="935"/>
      <c r="AO29" s="936"/>
      <c r="AP29" s="936"/>
    </row>
    <row r="30" spans="1:42" ht="18.75" customHeight="1">
      <c r="A30" s="103"/>
      <c r="B30" s="16"/>
      <c r="C30" s="16"/>
      <c r="D30" s="16"/>
      <c r="E30" s="16"/>
      <c r="F30" s="16"/>
      <c r="G30" s="16"/>
      <c r="H30" s="16"/>
      <c r="I30" s="16"/>
      <c r="J30" s="16"/>
      <c r="K30" s="40"/>
      <c r="L30" s="44"/>
      <c r="M30" s="44"/>
      <c r="N30" s="44"/>
      <c r="O30" s="44"/>
      <c r="P30" s="44"/>
      <c r="Q30" s="44"/>
      <c r="R30" s="833"/>
      <c r="S30" s="834"/>
      <c r="T30" s="825"/>
      <c r="U30" s="826"/>
      <c r="V30" s="835"/>
      <c r="W30" s="836"/>
      <c r="X30" s="837"/>
      <c r="Y30" s="810"/>
      <c r="Z30" s="811"/>
      <c r="AA30" s="811"/>
      <c r="AB30" s="833"/>
      <c r="AC30" s="834"/>
      <c r="AD30" s="825"/>
      <c r="AE30" s="826"/>
      <c r="AF30" s="835"/>
      <c r="AG30" s="836"/>
      <c r="AH30" s="837"/>
      <c r="AI30" s="810"/>
      <c r="AJ30" s="811"/>
      <c r="AK30" s="811"/>
      <c r="AL30" s="486"/>
      <c r="AM30" s="481"/>
      <c r="AN30" s="25"/>
      <c r="AO30" s="23"/>
      <c r="AP30" s="23"/>
    </row>
    <row r="31" spans="1:42" ht="14.25" customHeight="1">
      <c r="A31" s="103"/>
      <c r="B31" s="16"/>
      <c r="C31" s="16"/>
      <c r="D31" s="16"/>
      <c r="E31" s="16"/>
      <c r="F31" s="16"/>
      <c r="G31" s="16"/>
      <c r="H31" s="16"/>
      <c r="I31" s="16"/>
      <c r="J31" s="16"/>
      <c r="K31" s="40"/>
      <c r="L31" s="44"/>
      <c r="M31" s="44"/>
      <c r="N31" s="44"/>
      <c r="O31" s="44"/>
      <c r="P31" s="44"/>
      <c r="Q31" s="44"/>
      <c r="R31" s="810"/>
      <c r="S31" s="812"/>
      <c r="T31" s="810"/>
      <c r="U31" s="812"/>
      <c r="V31" s="932"/>
      <c r="W31" s="933"/>
      <c r="X31" s="934"/>
      <c r="Y31" s="810"/>
      <c r="Z31" s="811"/>
      <c r="AA31" s="811"/>
      <c r="AB31" s="833"/>
      <c r="AC31" s="834"/>
      <c r="AD31" s="825"/>
      <c r="AE31" s="826"/>
      <c r="AF31" s="835"/>
      <c r="AG31" s="836"/>
      <c r="AH31" s="837"/>
      <c r="AI31" s="810"/>
      <c r="AJ31" s="811"/>
      <c r="AK31" s="811"/>
      <c r="AL31" s="51"/>
      <c r="AM31" s="122"/>
      <c r="AN31" s="25"/>
      <c r="AO31" s="23"/>
      <c r="AP31" s="23"/>
    </row>
    <row r="32" spans="1:39" ht="17.25" customHeight="1">
      <c r="A32" s="103"/>
      <c r="B32" s="16"/>
      <c r="C32" s="16"/>
      <c r="D32" s="16"/>
      <c r="E32" s="16"/>
      <c r="F32" s="16"/>
      <c r="G32" s="16"/>
      <c r="H32" s="16"/>
      <c r="I32" s="16"/>
      <c r="J32" s="16"/>
      <c r="K32" s="40"/>
      <c r="L32" s="44"/>
      <c r="M32" s="44"/>
      <c r="N32" s="44"/>
      <c r="O32" s="44" t="s">
        <v>243</v>
      </c>
      <c r="P32" s="44"/>
      <c r="Q32" s="44"/>
      <c r="R32" s="833"/>
      <c r="S32" s="834"/>
      <c r="T32" s="825"/>
      <c r="U32" s="826"/>
      <c r="V32" s="835"/>
      <c r="W32" s="836"/>
      <c r="X32" s="837"/>
      <c r="Y32" s="810"/>
      <c r="Z32" s="811"/>
      <c r="AA32" s="811"/>
      <c r="AB32" s="833"/>
      <c r="AC32" s="834"/>
      <c r="AD32" s="825"/>
      <c r="AE32" s="826"/>
      <c r="AF32" s="835"/>
      <c r="AG32" s="836"/>
      <c r="AH32" s="837"/>
      <c r="AI32" s="810"/>
      <c r="AJ32" s="811"/>
      <c r="AK32" s="811"/>
      <c r="AL32" s="476"/>
      <c r="AM32" s="122"/>
    </row>
    <row r="33" spans="1:39" ht="20.25" customHeight="1">
      <c r="A33" s="885" t="s">
        <v>169</v>
      </c>
      <c r="B33" s="886"/>
      <c r="C33" s="886"/>
      <c r="D33" s="886"/>
      <c r="E33" s="886"/>
      <c r="F33" s="886"/>
      <c r="G33" s="886"/>
      <c r="H33" s="886"/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86"/>
      <c r="T33" s="886"/>
      <c r="U33" s="886"/>
      <c r="V33" s="886"/>
      <c r="W33" s="886"/>
      <c r="X33" s="886"/>
      <c r="Y33" s="886"/>
      <c r="Z33" s="886"/>
      <c r="AA33" s="886"/>
      <c r="AB33" s="886"/>
      <c r="AC33" s="886"/>
      <c r="AD33" s="886"/>
      <c r="AE33" s="886"/>
      <c r="AF33" s="886"/>
      <c r="AG33" s="886"/>
      <c r="AH33" s="886"/>
      <c r="AI33" s="886"/>
      <c r="AJ33" s="886"/>
      <c r="AK33" s="886"/>
      <c r="AL33" s="886"/>
      <c r="AM33" s="887"/>
    </row>
    <row r="34" spans="1:39" ht="11.25" customHeight="1" thickBot="1">
      <c r="A34" s="888"/>
      <c r="B34" s="889"/>
      <c r="C34" s="889"/>
      <c r="D34" s="889"/>
      <c r="E34" s="889"/>
      <c r="F34" s="889"/>
      <c r="G34" s="889"/>
      <c r="H34" s="889"/>
      <c r="I34" s="889"/>
      <c r="J34" s="889"/>
      <c r="K34" s="889"/>
      <c r="L34" s="889"/>
      <c r="M34" s="889"/>
      <c r="N34" s="889"/>
      <c r="O34" s="889"/>
      <c r="P34" s="889"/>
      <c r="Q34" s="889"/>
      <c r="R34" s="889"/>
      <c r="S34" s="889"/>
      <c r="T34" s="889"/>
      <c r="U34" s="889"/>
      <c r="V34" s="889"/>
      <c r="W34" s="889"/>
      <c r="X34" s="889"/>
      <c r="Y34" s="889"/>
      <c r="Z34" s="889"/>
      <c r="AA34" s="889"/>
      <c r="AB34" s="889"/>
      <c r="AC34" s="889"/>
      <c r="AD34" s="889"/>
      <c r="AE34" s="889"/>
      <c r="AF34" s="889"/>
      <c r="AG34" s="889"/>
      <c r="AH34" s="889"/>
      <c r="AI34" s="889"/>
      <c r="AJ34" s="889"/>
      <c r="AK34" s="889"/>
      <c r="AL34" s="889"/>
      <c r="AM34" s="890"/>
    </row>
    <row r="35" spans="1:39" ht="18.75" customHeight="1" thickTop="1">
      <c r="A35" s="916" t="s">
        <v>1</v>
      </c>
      <c r="B35" s="817"/>
      <c r="C35" s="817"/>
      <c r="D35" s="817"/>
      <c r="E35" s="817"/>
      <c r="F35" s="817"/>
      <c r="G35" s="817"/>
      <c r="H35" s="817"/>
      <c r="I35" s="817"/>
      <c r="J35" s="817"/>
      <c r="K35" s="816" t="s">
        <v>2</v>
      </c>
      <c r="L35" s="817"/>
      <c r="M35" s="817"/>
      <c r="N35" s="817"/>
      <c r="O35" s="817"/>
      <c r="P35" s="817"/>
      <c r="Q35" s="818"/>
      <c r="R35" s="822" t="s">
        <v>144</v>
      </c>
      <c r="S35" s="823"/>
      <c r="T35" s="823"/>
      <c r="U35" s="823"/>
      <c r="V35" s="823"/>
      <c r="W35" s="823"/>
      <c r="X35" s="824"/>
      <c r="Y35" s="816" t="s">
        <v>11</v>
      </c>
      <c r="Z35" s="817"/>
      <c r="AA35" s="818"/>
      <c r="AB35" s="822" t="s">
        <v>145</v>
      </c>
      <c r="AC35" s="823"/>
      <c r="AD35" s="823"/>
      <c r="AE35" s="823"/>
      <c r="AF35" s="823"/>
      <c r="AG35" s="823"/>
      <c r="AH35" s="824"/>
      <c r="AI35" s="816" t="s">
        <v>11</v>
      </c>
      <c r="AJ35" s="817"/>
      <c r="AK35" s="818"/>
      <c r="AL35" s="928" t="s">
        <v>142</v>
      </c>
      <c r="AM35" s="878"/>
    </row>
    <row r="36" spans="1:39" ht="18.75" customHeight="1">
      <c r="A36" s="917"/>
      <c r="B36" s="869"/>
      <c r="C36" s="869"/>
      <c r="D36" s="869"/>
      <c r="E36" s="869"/>
      <c r="F36" s="869"/>
      <c r="G36" s="869"/>
      <c r="H36" s="869"/>
      <c r="I36" s="869"/>
      <c r="J36" s="869"/>
      <c r="K36" s="841"/>
      <c r="L36" s="869"/>
      <c r="M36" s="869"/>
      <c r="N36" s="869"/>
      <c r="O36" s="869"/>
      <c r="P36" s="869"/>
      <c r="Q36" s="842"/>
      <c r="R36" s="822" t="s">
        <v>3</v>
      </c>
      <c r="S36" s="823"/>
      <c r="T36" s="823"/>
      <c r="U36" s="823"/>
      <c r="V36" s="823"/>
      <c r="W36" s="823"/>
      <c r="X36" s="824"/>
      <c r="Y36" s="841"/>
      <c r="Z36" s="869"/>
      <c r="AA36" s="842"/>
      <c r="AB36" s="822" t="s">
        <v>3</v>
      </c>
      <c r="AC36" s="823"/>
      <c r="AD36" s="823"/>
      <c r="AE36" s="823"/>
      <c r="AF36" s="823"/>
      <c r="AG36" s="823"/>
      <c r="AH36" s="824"/>
      <c r="AI36" s="841"/>
      <c r="AJ36" s="869"/>
      <c r="AK36" s="842"/>
      <c r="AL36" s="927" t="s">
        <v>159</v>
      </c>
      <c r="AM36" s="921"/>
    </row>
    <row r="37" spans="1:39" ht="33" customHeight="1">
      <c r="A37" s="918"/>
      <c r="B37" s="820"/>
      <c r="C37" s="820"/>
      <c r="D37" s="820"/>
      <c r="E37" s="820"/>
      <c r="F37" s="820"/>
      <c r="G37" s="820"/>
      <c r="H37" s="820"/>
      <c r="I37" s="820"/>
      <c r="J37" s="820"/>
      <c r="K37" s="819"/>
      <c r="L37" s="820"/>
      <c r="M37" s="820"/>
      <c r="N37" s="820"/>
      <c r="O37" s="820"/>
      <c r="P37" s="820"/>
      <c r="Q37" s="821"/>
      <c r="R37" s="841" t="s">
        <v>4</v>
      </c>
      <c r="S37" s="842"/>
      <c r="T37" s="841" t="s">
        <v>5</v>
      </c>
      <c r="U37" s="842"/>
      <c r="V37" s="841" t="s">
        <v>6</v>
      </c>
      <c r="W37" s="869"/>
      <c r="X37" s="869"/>
      <c r="Y37" s="819"/>
      <c r="Z37" s="820"/>
      <c r="AA37" s="821"/>
      <c r="AB37" s="841" t="s">
        <v>4</v>
      </c>
      <c r="AC37" s="842"/>
      <c r="AD37" s="841" t="s">
        <v>5</v>
      </c>
      <c r="AE37" s="842"/>
      <c r="AF37" s="841" t="s">
        <v>6</v>
      </c>
      <c r="AG37" s="869"/>
      <c r="AH37" s="869"/>
      <c r="AI37" s="819"/>
      <c r="AJ37" s="820"/>
      <c r="AK37" s="820"/>
      <c r="AL37" s="462" t="s">
        <v>160</v>
      </c>
      <c r="AM37" s="472" t="s">
        <v>256</v>
      </c>
    </row>
    <row r="38" spans="1:39" ht="18.75" customHeight="1">
      <c r="A38" s="884">
        <v>1</v>
      </c>
      <c r="B38" s="870"/>
      <c r="C38" s="870"/>
      <c r="D38" s="870"/>
      <c r="E38" s="870"/>
      <c r="F38" s="870"/>
      <c r="G38" s="870"/>
      <c r="H38" s="870"/>
      <c r="I38" s="870"/>
      <c r="J38" s="870"/>
      <c r="K38" s="856">
        <v>2</v>
      </c>
      <c r="L38" s="867"/>
      <c r="M38" s="867"/>
      <c r="N38" s="867"/>
      <c r="O38" s="867"/>
      <c r="P38" s="867"/>
      <c r="Q38" s="867"/>
      <c r="R38" s="856">
        <v>3</v>
      </c>
      <c r="S38" s="857"/>
      <c r="T38" s="856">
        <v>4</v>
      </c>
      <c r="U38" s="857"/>
      <c r="V38" s="856">
        <v>5</v>
      </c>
      <c r="W38" s="867"/>
      <c r="X38" s="857"/>
      <c r="Y38" s="856" t="s">
        <v>24</v>
      </c>
      <c r="Z38" s="867"/>
      <c r="AA38" s="867"/>
      <c r="AB38" s="856">
        <v>7</v>
      </c>
      <c r="AC38" s="857"/>
      <c r="AD38" s="856">
        <v>8</v>
      </c>
      <c r="AE38" s="857"/>
      <c r="AF38" s="856">
        <v>9</v>
      </c>
      <c r="AG38" s="867"/>
      <c r="AH38" s="857"/>
      <c r="AI38" s="870" t="s">
        <v>164</v>
      </c>
      <c r="AJ38" s="870"/>
      <c r="AK38" s="856"/>
      <c r="AL38" s="586" t="s">
        <v>255</v>
      </c>
      <c r="AM38" s="118">
        <v>12</v>
      </c>
    </row>
    <row r="39" spans="1:39" ht="16.5" customHeight="1">
      <c r="A39" s="103"/>
      <c r="B39" s="16"/>
      <c r="C39" s="16"/>
      <c r="D39" s="16"/>
      <c r="E39" s="16"/>
      <c r="F39" s="16"/>
      <c r="G39" s="16"/>
      <c r="H39" s="16"/>
      <c r="I39" s="16"/>
      <c r="J39" s="16"/>
      <c r="K39" s="15"/>
      <c r="L39" s="41"/>
      <c r="M39" s="41"/>
      <c r="N39" s="41"/>
      <c r="O39" s="41"/>
      <c r="P39" s="41"/>
      <c r="Q39" s="41"/>
      <c r="R39" s="833"/>
      <c r="S39" s="834"/>
      <c r="T39" s="825"/>
      <c r="U39" s="826"/>
      <c r="V39" s="835"/>
      <c r="W39" s="836"/>
      <c r="X39" s="837"/>
      <c r="Y39" s="810"/>
      <c r="Z39" s="811"/>
      <c r="AA39" s="811"/>
      <c r="AB39" s="833"/>
      <c r="AC39" s="834"/>
      <c r="AD39" s="825"/>
      <c r="AE39" s="826"/>
      <c r="AF39" s="835"/>
      <c r="AG39" s="836"/>
      <c r="AH39" s="837"/>
      <c r="AI39" s="810"/>
      <c r="AJ39" s="811"/>
      <c r="AK39" s="811"/>
      <c r="AL39" s="475"/>
      <c r="AM39" s="122">
        <f>AI39-Y39</f>
        <v>0</v>
      </c>
    </row>
    <row r="40" spans="1:42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6"/>
      <c r="K40" s="40" t="s">
        <v>300</v>
      </c>
      <c r="L40" s="44"/>
      <c r="M40" s="44"/>
      <c r="N40" s="44"/>
      <c r="O40" s="44"/>
      <c r="P40" s="44"/>
      <c r="Q40" s="44"/>
      <c r="R40" s="833">
        <v>300</v>
      </c>
      <c r="S40" s="834"/>
      <c r="T40" s="825" t="s">
        <v>254</v>
      </c>
      <c r="U40" s="826"/>
      <c r="V40" s="835">
        <v>25000</v>
      </c>
      <c r="W40" s="836"/>
      <c r="X40" s="837"/>
      <c r="Y40" s="810">
        <f>V40*R40</f>
        <v>7500000</v>
      </c>
      <c r="Z40" s="811"/>
      <c r="AA40" s="811"/>
      <c r="AB40" s="833">
        <v>390</v>
      </c>
      <c r="AC40" s="834"/>
      <c r="AD40" s="825" t="s">
        <v>254</v>
      </c>
      <c r="AE40" s="826"/>
      <c r="AF40" s="835">
        <v>25000</v>
      </c>
      <c r="AG40" s="836"/>
      <c r="AH40" s="837"/>
      <c r="AI40" s="810">
        <f>AF40*AB40</f>
        <v>9750000</v>
      </c>
      <c r="AJ40" s="811"/>
      <c r="AK40" s="811"/>
      <c r="AL40" s="486">
        <f>AI40-Y40</f>
        <v>2250000</v>
      </c>
      <c r="AM40" s="481">
        <f>AL40/Y40*100</f>
        <v>30</v>
      </c>
      <c r="AN40" s="25"/>
      <c r="AO40" s="23"/>
      <c r="AP40" s="23"/>
    </row>
    <row r="41" spans="1:39" ht="18.7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3"/>
      <c r="L41" s="34"/>
      <c r="M41" s="34"/>
      <c r="N41" s="34"/>
      <c r="O41" s="34"/>
      <c r="P41" s="34"/>
      <c r="Q41" s="34"/>
      <c r="R41" s="899"/>
      <c r="S41" s="907"/>
      <c r="T41" s="905"/>
      <c r="U41" s="906"/>
      <c r="V41" s="896"/>
      <c r="W41" s="897"/>
      <c r="X41" s="898"/>
      <c r="Y41" s="843"/>
      <c r="Z41" s="844"/>
      <c r="AA41" s="844"/>
      <c r="AB41" s="899"/>
      <c r="AC41" s="907"/>
      <c r="AD41" s="905"/>
      <c r="AE41" s="906"/>
      <c r="AF41" s="896"/>
      <c r="AG41" s="897"/>
      <c r="AH41" s="898"/>
      <c r="AI41" s="843"/>
      <c r="AJ41" s="844"/>
      <c r="AK41" s="844"/>
      <c r="AL41" s="476"/>
      <c r="AM41" s="180"/>
    </row>
    <row r="42" spans="1:39" ht="18.75" customHeight="1">
      <c r="A42" s="104"/>
      <c r="B42" s="29"/>
      <c r="C42" s="29"/>
      <c r="D42" s="29"/>
      <c r="E42" s="29"/>
      <c r="F42" s="29"/>
      <c r="G42" s="29"/>
      <c r="H42" s="29"/>
      <c r="I42" s="29"/>
      <c r="J42" s="29"/>
      <c r="K42" s="34"/>
      <c r="L42" s="34"/>
      <c r="M42" s="34"/>
      <c r="N42" s="34"/>
      <c r="O42" s="34"/>
      <c r="P42" s="34"/>
      <c r="Q42" s="34"/>
      <c r="R42" s="900"/>
      <c r="S42" s="900"/>
      <c r="T42" s="840"/>
      <c r="U42" s="840"/>
      <c r="V42" s="848" t="s">
        <v>25</v>
      </c>
      <c r="W42" s="848"/>
      <c r="X42" s="849"/>
      <c r="Y42" s="850">
        <f>Y26</f>
        <v>10200000</v>
      </c>
      <c r="Z42" s="851"/>
      <c r="AA42" s="851"/>
      <c r="AB42" s="899"/>
      <c r="AC42" s="900"/>
      <c r="AD42" s="840"/>
      <c r="AE42" s="840"/>
      <c r="AF42" s="848" t="s">
        <v>25</v>
      </c>
      <c r="AG42" s="848"/>
      <c r="AH42" s="849"/>
      <c r="AI42" s="850">
        <f>AI26</f>
        <v>13260000</v>
      </c>
      <c r="AJ42" s="851"/>
      <c r="AK42" s="851"/>
      <c r="AL42" s="480">
        <f>AI42-Y42</f>
        <v>3060000</v>
      </c>
      <c r="AM42" s="489">
        <f>AL42/Y42*100</f>
        <v>30</v>
      </c>
    </row>
    <row r="43" spans="1:39" ht="18.75" customHeight="1">
      <c r="A43" s="105"/>
      <c r="B43" s="9" t="s">
        <v>258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6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157"/>
    </row>
    <row r="44" spans="1:39" ht="8.25" customHeight="1">
      <c r="A44" s="106"/>
      <c r="B44" s="5"/>
      <c r="C44" s="5"/>
      <c r="D44" s="5"/>
      <c r="E44" s="5"/>
      <c r="F44" s="5"/>
      <c r="G44" s="5"/>
      <c r="H44" s="18"/>
      <c r="I44" s="5"/>
      <c r="J44" s="1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5"/>
      <c r="V44" s="5"/>
      <c r="W44" s="5"/>
      <c r="X44" s="25"/>
      <c r="Y44" s="5"/>
      <c r="Z44" s="5"/>
      <c r="AA44" s="164"/>
      <c r="AB44" s="670" t="s">
        <v>97</v>
      </c>
      <c r="AC44" s="671"/>
      <c r="AD44" s="671"/>
      <c r="AE44" s="671"/>
      <c r="AF44" s="671"/>
      <c r="AG44" s="671"/>
      <c r="AH44" s="671"/>
      <c r="AI44" s="671"/>
      <c r="AJ44" s="671"/>
      <c r="AK44" s="671"/>
      <c r="AL44" s="671"/>
      <c r="AM44" s="672"/>
    </row>
    <row r="45" spans="1:39" ht="18.75" customHeight="1">
      <c r="A45" s="106"/>
      <c r="B45" s="5" t="s">
        <v>26</v>
      </c>
      <c r="C45" s="18"/>
      <c r="D45" s="5"/>
      <c r="E45" s="5"/>
      <c r="F45" s="28" t="s">
        <v>57</v>
      </c>
      <c r="G45" s="855">
        <v>2040000</v>
      </c>
      <c r="H45" s="855"/>
      <c r="I45" s="855"/>
      <c r="J45" s="855"/>
      <c r="K45" s="5"/>
      <c r="L45" s="5"/>
      <c r="M45" s="5"/>
      <c r="N45" s="5"/>
      <c r="O45" s="19"/>
      <c r="P45" s="19"/>
      <c r="Q45" s="19"/>
      <c r="R45" s="19"/>
      <c r="S45" s="19"/>
      <c r="T45" s="19"/>
      <c r="U45" s="5"/>
      <c r="V45" s="5"/>
      <c r="W45" s="25"/>
      <c r="X45" s="5"/>
      <c r="Y45" s="5"/>
      <c r="Z45" s="5"/>
      <c r="AA45" s="6"/>
      <c r="AB45" s="670"/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2"/>
    </row>
    <row r="46" spans="1:39" ht="18.75" customHeight="1">
      <c r="A46" s="106"/>
      <c r="B46" s="5" t="s">
        <v>27</v>
      </c>
      <c r="C46" s="18"/>
      <c r="D46" s="5"/>
      <c r="E46" s="5"/>
      <c r="F46" s="28" t="s">
        <v>57</v>
      </c>
      <c r="G46" s="855">
        <v>3060000</v>
      </c>
      <c r="H46" s="855"/>
      <c r="I46" s="855"/>
      <c r="J46" s="855"/>
      <c r="K46" s="5"/>
      <c r="L46" s="5"/>
      <c r="M46" s="5"/>
      <c r="N46" s="5"/>
      <c r="O46" s="19"/>
      <c r="P46" s="19"/>
      <c r="Q46" s="19"/>
      <c r="R46" s="19"/>
      <c r="S46" s="19"/>
      <c r="T46" s="19"/>
      <c r="U46" s="5"/>
      <c r="V46" s="5"/>
      <c r="W46" s="25"/>
      <c r="X46" s="5"/>
      <c r="Y46" s="5"/>
      <c r="Z46" s="5"/>
      <c r="AA46" s="5"/>
      <c r="AB46" s="119"/>
      <c r="AC46" s="19"/>
      <c r="AD46" s="19"/>
      <c r="AE46" s="5"/>
      <c r="AF46" s="5"/>
      <c r="AG46" s="25"/>
      <c r="AH46" s="5"/>
      <c r="AI46" s="5"/>
      <c r="AJ46" s="5"/>
      <c r="AK46" s="5"/>
      <c r="AL46" s="5"/>
      <c r="AM46" s="107"/>
    </row>
    <row r="47" spans="1:39" ht="18.75" customHeight="1">
      <c r="A47" s="106"/>
      <c r="B47" s="5" t="s">
        <v>28</v>
      </c>
      <c r="C47" s="18"/>
      <c r="D47" s="5"/>
      <c r="E47" s="5"/>
      <c r="F47" s="28" t="s">
        <v>57</v>
      </c>
      <c r="G47" s="855">
        <v>3060000</v>
      </c>
      <c r="H47" s="855"/>
      <c r="I47" s="855"/>
      <c r="J47" s="855"/>
      <c r="K47" s="5"/>
      <c r="L47" s="5"/>
      <c r="M47" s="5"/>
      <c r="N47" s="5"/>
      <c r="O47" s="19"/>
      <c r="P47" s="19"/>
      <c r="Q47" s="19"/>
      <c r="R47" s="19"/>
      <c r="S47" s="19"/>
      <c r="T47" s="19"/>
      <c r="U47" s="5"/>
      <c r="V47" s="5"/>
      <c r="W47" s="25"/>
      <c r="X47" s="5"/>
      <c r="Y47" s="5"/>
      <c r="Z47" s="5"/>
      <c r="AA47" s="5"/>
      <c r="AB47" s="119"/>
      <c r="AC47" s="19"/>
      <c r="AD47" s="19"/>
      <c r="AE47" s="5"/>
      <c r="AF47" s="5"/>
      <c r="AG47" s="25"/>
      <c r="AH47" s="5"/>
      <c r="AI47" s="5"/>
      <c r="AJ47" s="5"/>
      <c r="AK47" s="5"/>
      <c r="AL47" s="5"/>
      <c r="AM47" s="107"/>
    </row>
    <row r="48" spans="1:39" ht="18.75" customHeight="1">
      <c r="A48" s="106"/>
      <c r="B48" s="5" t="s">
        <v>29</v>
      </c>
      <c r="C48" s="21"/>
      <c r="D48" s="20"/>
      <c r="E48" s="5"/>
      <c r="F48" s="28" t="s">
        <v>57</v>
      </c>
      <c r="G48" s="855">
        <v>5100000</v>
      </c>
      <c r="H48" s="855"/>
      <c r="I48" s="855"/>
      <c r="J48" s="855"/>
      <c r="K48" s="5"/>
      <c r="L48" s="5"/>
      <c r="M48" s="5"/>
      <c r="N48" s="5"/>
      <c r="O48" s="22"/>
      <c r="P48" s="22"/>
      <c r="Q48" s="22"/>
      <c r="R48" s="22"/>
      <c r="S48" s="22"/>
      <c r="T48" s="22"/>
      <c r="U48" s="5"/>
      <c r="V48" s="5"/>
      <c r="W48" s="37"/>
      <c r="X48" s="5"/>
      <c r="Y48" s="5"/>
      <c r="Z48" s="5"/>
      <c r="AA48" s="5"/>
      <c r="AB48" s="893" t="s">
        <v>225</v>
      </c>
      <c r="AC48" s="894"/>
      <c r="AD48" s="894"/>
      <c r="AE48" s="894"/>
      <c r="AF48" s="894"/>
      <c r="AG48" s="894"/>
      <c r="AH48" s="894"/>
      <c r="AI48" s="894"/>
      <c r="AJ48" s="894"/>
      <c r="AK48" s="894"/>
      <c r="AL48" s="894"/>
      <c r="AM48" s="895"/>
    </row>
    <row r="49" spans="1:39" ht="18.75" customHeight="1" thickBot="1">
      <c r="A49" s="106"/>
      <c r="B49" s="5"/>
      <c r="C49" s="5"/>
      <c r="D49" s="46" t="s">
        <v>25</v>
      </c>
      <c r="E49" s="5"/>
      <c r="F49" s="28" t="s">
        <v>57</v>
      </c>
      <c r="G49" s="904">
        <f>SUM(G45:J48)</f>
        <v>13260000</v>
      </c>
      <c r="H49" s="904"/>
      <c r="I49" s="904"/>
      <c r="J49" s="90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25"/>
      <c r="X49" s="5"/>
      <c r="Y49" s="24"/>
      <c r="Z49" s="24"/>
      <c r="AA49" s="24"/>
      <c r="AB49" s="670" t="str">
        <f>Litrik!AB52</f>
        <v>Pembina Tingkat I</v>
      </c>
      <c r="AC49" s="914"/>
      <c r="AD49" s="914"/>
      <c r="AE49" s="914"/>
      <c r="AF49" s="914"/>
      <c r="AG49" s="914"/>
      <c r="AH49" s="914"/>
      <c r="AI49" s="914"/>
      <c r="AJ49" s="914"/>
      <c r="AK49" s="914"/>
      <c r="AL49" s="914"/>
      <c r="AM49" s="915"/>
    </row>
    <row r="50" spans="1:39" ht="18.75" customHeight="1" thickTop="1">
      <c r="A50" s="10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25"/>
      <c r="X50" s="5"/>
      <c r="Y50" s="5"/>
      <c r="Z50" s="5"/>
      <c r="AA50" s="5"/>
      <c r="AB50" s="670" t="s">
        <v>136</v>
      </c>
      <c r="AC50" s="671"/>
      <c r="AD50" s="671"/>
      <c r="AE50" s="671"/>
      <c r="AF50" s="671"/>
      <c r="AG50" s="671"/>
      <c r="AH50" s="671"/>
      <c r="AI50" s="671"/>
      <c r="AJ50" s="671"/>
      <c r="AK50" s="671"/>
      <c r="AL50" s="671"/>
      <c r="AM50" s="672"/>
    </row>
    <row r="51" spans="1:39" ht="18.75" customHeight="1">
      <c r="A51" s="901" t="s">
        <v>260</v>
      </c>
      <c r="B51" s="902"/>
      <c r="C51" s="902"/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902"/>
      <c r="T51" s="902"/>
      <c r="U51" s="902"/>
      <c r="V51" s="902"/>
      <c r="W51" s="902"/>
      <c r="X51" s="902"/>
      <c r="Y51" s="902"/>
      <c r="Z51" s="902"/>
      <c r="AA51" s="903"/>
      <c r="AB51" s="165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7"/>
    </row>
    <row r="52" spans="1:39" ht="4.5" customHeight="1">
      <c r="A52" s="10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26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107"/>
    </row>
    <row r="53" spans="1:39" ht="15" customHeight="1">
      <c r="A53" s="10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25"/>
      <c r="X53" s="5"/>
      <c r="Y53" s="5"/>
      <c r="Z53" s="5"/>
      <c r="AA53" s="5"/>
      <c r="AB53" s="852" t="str">
        <f>Litrik!AB56</f>
        <v>Wonosobo,          Agustus 2019</v>
      </c>
      <c r="AC53" s="853"/>
      <c r="AD53" s="853"/>
      <c r="AE53" s="853"/>
      <c r="AF53" s="853"/>
      <c r="AG53" s="853"/>
      <c r="AH53" s="853"/>
      <c r="AI53" s="853"/>
      <c r="AJ53" s="853"/>
      <c r="AK53" s="853"/>
      <c r="AL53" s="853"/>
      <c r="AM53" s="854"/>
    </row>
    <row r="54" spans="1:39" ht="14.25" customHeight="1">
      <c r="A54" s="10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25"/>
      <c r="X54" s="5"/>
      <c r="Y54" s="5"/>
      <c r="Z54" s="5"/>
      <c r="AA54" s="5"/>
      <c r="AB54" s="4"/>
      <c r="AC54" s="5"/>
      <c r="AD54" s="5"/>
      <c r="AE54" s="5"/>
      <c r="AF54" s="5"/>
      <c r="AG54" s="25"/>
      <c r="AH54" s="5"/>
      <c r="AI54" s="5"/>
      <c r="AJ54" s="5"/>
      <c r="AK54" s="5"/>
      <c r="AL54" s="5"/>
      <c r="AM54" s="107"/>
    </row>
    <row r="55" spans="1:39" ht="15.75" customHeight="1">
      <c r="A55" s="109"/>
      <c r="B55" s="17" t="s">
        <v>31</v>
      </c>
      <c r="C55" s="5" t="s">
        <v>163</v>
      </c>
      <c r="D55" s="5"/>
      <c r="E55" s="5"/>
      <c r="F55" s="33"/>
      <c r="G55" s="33"/>
      <c r="H55" s="33"/>
      <c r="I55" s="5"/>
      <c r="J55" s="47"/>
      <c r="K55" s="47" t="s">
        <v>31</v>
      </c>
      <c r="L55" s="33" t="s">
        <v>110</v>
      </c>
      <c r="M55" s="5"/>
      <c r="N55" s="5"/>
      <c r="O55" s="5"/>
      <c r="P55" s="5"/>
      <c r="Q55" s="33"/>
      <c r="R55" s="33"/>
      <c r="S55" s="33"/>
      <c r="T55" s="33"/>
      <c r="U55" s="5"/>
      <c r="V55" s="5"/>
      <c r="W55" s="25"/>
      <c r="X55" s="5"/>
      <c r="Y55" s="5"/>
      <c r="Z55" s="5"/>
      <c r="AA55" s="5"/>
      <c r="AB55" s="670" t="s">
        <v>30</v>
      </c>
      <c r="AC55" s="671"/>
      <c r="AD55" s="671"/>
      <c r="AE55" s="671"/>
      <c r="AF55" s="671"/>
      <c r="AG55" s="671"/>
      <c r="AH55" s="671"/>
      <c r="AI55" s="671"/>
      <c r="AJ55" s="671"/>
      <c r="AK55" s="671"/>
      <c r="AL55" s="671"/>
      <c r="AM55" s="672"/>
    </row>
    <row r="56" spans="1:39" ht="14.25" customHeight="1">
      <c r="A56" s="109"/>
      <c r="B56" s="1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5"/>
      <c r="X56" s="5"/>
      <c r="Y56" s="5"/>
      <c r="Z56" s="5"/>
      <c r="AA56" s="5"/>
      <c r="AB56" s="670" t="s">
        <v>53</v>
      </c>
      <c r="AC56" s="671"/>
      <c r="AD56" s="671"/>
      <c r="AE56" s="671"/>
      <c r="AF56" s="671"/>
      <c r="AG56" s="671"/>
      <c r="AH56" s="671"/>
      <c r="AI56" s="671"/>
      <c r="AJ56" s="671"/>
      <c r="AK56" s="671"/>
      <c r="AL56" s="671"/>
      <c r="AM56" s="672"/>
    </row>
    <row r="57" spans="1:39" ht="18.75" customHeight="1">
      <c r="A57" s="109"/>
      <c r="B57" s="17"/>
      <c r="C57" s="5"/>
      <c r="D57" s="5"/>
      <c r="E57" s="5"/>
      <c r="F57" s="33"/>
      <c r="G57" s="33"/>
      <c r="H57" s="33"/>
      <c r="I57" s="33"/>
      <c r="J57" s="33"/>
      <c r="K57" s="33"/>
      <c r="L57" s="5"/>
      <c r="M57" s="47"/>
      <c r="N57" s="33"/>
      <c r="P57" s="47"/>
      <c r="Q57" s="33"/>
      <c r="R57" s="33"/>
      <c r="S57" s="33"/>
      <c r="T57" s="33"/>
      <c r="U57" s="5"/>
      <c r="V57" s="5"/>
      <c r="W57" s="48"/>
      <c r="X57" s="5"/>
      <c r="Y57" s="5"/>
      <c r="Z57" s="5"/>
      <c r="AA57" s="5"/>
      <c r="AB57" s="120"/>
      <c r="AC57" s="33"/>
      <c r="AD57" s="33"/>
      <c r="AE57" s="5"/>
      <c r="AF57" s="5"/>
      <c r="AG57" s="48"/>
      <c r="AH57" s="5"/>
      <c r="AI57" s="5"/>
      <c r="AJ57" s="5"/>
      <c r="AK57" s="5"/>
      <c r="AL57" s="5"/>
      <c r="AM57" s="107"/>
    </row>
    <row r="58" spans="1:39" ht="15" customHeight="1">
      <c r="A58" s="106"/>
      <c r="B58" s="17" t="s">
        <v>32</v>
      </c>
      <c r="C58" s="5" t="s">
        <v>628</v>
      </c>
      <c r="D58" s="5"/>
      <c r="E58" s="5"/>
      <c r="F58" s="33"/>
      <c r="G58" s="33"/>
      <c r="H58" s="33"/>
      <c r="I58" s="33"/>
      <c r="J58" s="33"/>
      <c r="K58" s="33"/>
      <c r="L58" s="5"/>
      <c r="M58" s="47"/>
      <c r="N58" s="33"/>
      <c r="P58" s="47" t="s">
        <v>32</v>
      </c>
      <c r="Q58" s="33" t="s">
        <v>110</v>
      </c>
      <c r="R58" s="30"/>
      <c r="S58" s="30"/>
      <c r="T58" s="30"/>
      <c r="U58" s="30"/>
      <c r="V58" s="30"/>
      <c r="W58" s="25"/>
      <c r="X58" s="30"/>
      <c r="Y58" s="30"/>
      <c r="Z58" s="30"/>
      <c r="AA58" s="30"/>
      <c r="AB58" s="32"/>
      <c r="AC58" s="30"/>
      <c r="AD58" s="30"/>
      <c r="AE58" s="30"/>
      <c r="AF58" s="30"/>
      <c r="AG58" s="25"/>
      <c r="AH58" s="30"/>
      <c r="AI58" s="30"/>
      <c r="AJ58" s="30"/>
      <c r="AK58" s="30"/>
      <c r="AL58" s="30"/>
      <c r="AM58" s="107"/>
    </row>
    <row r="59" spans="1:39" s="23" customFormat="1" ht="17.25" customHeight="1">
      <c r="A59" s="110"/>
      <c r="B59" s="17"/>
      <c r="C59" s="5"/>
      <c r="D59" s="5"/>
      <c r="E59" s="5"/>
      <c r="F59" s="25"/>
      <c r="G59" s="25"/>
      <c r="H59" s="25"/>
      <c r="I59" s="25"/>
      <c r="J59" s="47"/>
      <c r="K59" s="47"/>
      <c r="L59" s="33"/>
      <c r="M59" s="25"/>
      <c r="N59" s="25"/>
      <c r="O59" s="25"/>
      <c r="P59" s="25"/>
      <c r="Q59" s="25"/>
      <c r="R59" s="25"/>
      <c r="S59" s="25"/>
      <c r="T59" s="25"/>
      <c r="U59" s="49"/>
      <c r="V59" s="49"/>
      <c r="W59" s="37"/>
      <c r="X59" s="49"/>
      <c r="Y59" s="49"/>
      <c r="Z59" s="5"/>
      <c r="AA59" s="5"/>
      <c r="AB59" s="893" t="s">
        <v>205</v>
      </c>
      <c r="AC59" s="894"/>
      <c r="AD59" s="894"/>
      <c r="AE59" s="894"/>
      <c r="AF59" s="894"/>
      <c r="AG59" s="894"/>
      <c r="AH59" s="894"/>
      <c r="AI59" s="894"/>
      <c r="AJ59" s="894"/>
      <c r="AK59" s="894"/>
      <c r="AL59" s="894"/>
      <c r="AM59" s="895"/>
    </row>
    <row r="60" spans="1:39" s="23" customFormat="1" ht="17.25" customHeight="1">
      <c r="A60" s="110"/>
      <c r="B60" s="17"/>
      <c r="C60" s="5"/>
      <c r="D60" s="5"/>
      <c r="E60" s="5"/>
      <c r="F60" s="25"/>
      <c r="G60" s="25"/>
      <c r="H60" s="25"/>
      <c r="I60" s="25"/>
      <c r="J60" s="47"/>
      <c r="K60" s="47"/>
      <c r="L60" s="33"/>
      <c r="M60" s="25"/>
      <c r="N60" s="25"/>
      <c r="O60" s="25"/>
      <c r="P60" s="25"/>
      <c r="Q60" s="25"/>
      <c r="R60" s="25"/>
      <c r="S60" s="25"/>
      <c r="T60" s="25"/>
      <c r="U60" s="49"/>
      <c r="V60" s="49"/>
      <c r="W60" s="37"/>
      <c r="X60" s="49"/>
      <c r="Y60" s="49"/>
      <c r="Z60" s="5"/>
      <c r="AA60" s="5"/>
      <c r="AB60" s="670" t="s">
        <v>206</v>
      </c>
      <c r="AC60" s="671"/>
      <c r="AD60" s="671"/>
      <c r="AE60" s="671"/>
      <c r="AF60" s="671"/>
      <c r="AG60" s="671"/>
      <c r="AH60" s="671"/>
      <c r="AI60" s="671"/>
      <c r="AJ60" s="671"/>
      <c r="AK60" s="671"/>
      <c r="AL60" s="671"/>
      <c r="AM60" s="672"/>
    </row>
    <row r="61" spans="1:39" s="23" customFormat="1" ht="18.75" customHeight="1">
      <c r="A61" s="110"/>
      <c r="B61" s="25"/>
      <c r="C61" s="25"/>
      <c r="D61" s="25"/>
      <c r="E61" s="25"/>
      <c r="F61" s="25"/>
      <c r="G61" s="17"/>
      <c r="H61" s="5"/>
      <c r="I61" s="5"/>
      <c r="J61" s="5"/>
      <c r="K61" s="25"/>
      <c r="L61" s="25"/>
      <c r="M61" s="25"/>
      <c r="N61" s="47"/>
      <c r="O61" s="33"/>
      <c r="P61" s="25"/>
      <c r="Q61" s="25"/>
      <c r="R61" s="25"/>
      <c r="S61" s="25"/>
      <c r="T61" s="25"/>
      <c r="U61" s="49"/>
      <c r="V61" s="49"/>
      <c r="W61" s="25"/>
      <c r="X61" s="49"/>
      <c r="Y61" s="49"/>
      <c r="Z61" s="5"/>
      <c r="AA61" s="5"/>
      <c r="AB61" s="670"/>
      <c r="AC61" s="671"/>
      <c r="AD61" s="671"/>
      <c r="AE61" s="671"/>
      <c r="AF61" s="671"/>
      <c r="AG61" s="671"/>
      <c r="AH61" s="671"/>
      <c r="AI61" s="671"/>
      <c r="AJ61" s="671"/>
      <c r="AK61" s="671"/>
      <c r="AL61" s="671"/>
      <c r="AM61" s="672"/>
    </row>
    <row r="62" spans="1:39" ht="5.25" customHeight="1" thickBot="1">
      <c r="A62" s="111"/>
      <c r="B62" s="112"/>
      <c r="C62" s="112"/>
      <c r="D62" s="112"/>
      <c r="E62" s="112"/>
      <c r="F62" s="112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4"/>
      <c r="X62" s="113"/>
      <c r="Y62" s="113"/>
      <c r="Z62" s="113"/>
      <c r="AA62" s="113"/>
      <c r="AB62" s="121"/>
      <c r="AC62" s="113"/>
      <c r="AD62" s="113"/>
      <c r="AE62" s="113"/>
      <c r="AF62" s="113"/>
      <c r="AG62" s="114"/>
      <c r="AH62" s="113"/>
      <c r="AI62" s="113"/>
      <c r="AJ62" s="113"/>
      <c r="AK62" s="113"/>
      <c r="AL62" s="113"/>
      <c r="AM62" s="115"/>
    </row>
    <row r="63" spans="1:38" ht="17.25" thickTop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6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6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6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6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</sheetData>
  <sheetProtection/>
  <mergeCells count="183">
    <mergeCell ref="A1:AA1"/>
    <mergeCell ref="AB1:AH1"/>
    <mergeCell ref="AI1:AM2"/>
    <mergeCell ref="A2:AA2"/>
    <mergeCell ref="A3:AM3"/>
    <mergeCell ref="A4:AM4"/>
    <mergeCell ref="M5:AM5"/>
    <mergeCell ref="A12:AM12"/>
    <mergeCell ref="A13:F14"/>
    <mergeCell ref="G13:AG13"/>
    <mergeCell ref="AH13:AM13"/>
    <mergeCell ref="G14:T14"/>
    <mergeCell ref="U14:AG14"/>
    <mergeCell ref="AH14:AK14"/>
    <mergeCell ref="AL14:AM14"/>
    <mergeCell ref="AH15:AK15"/>
    <mergeCell ref="AL15:AM15"/>
    <mergeCell ref="AH16:AK16"/>
    <mergeCell ref="AL16:AM16"/>
    <mergeCell ref="AH17:AK17"/>
    <mergeCell ref="AL17:AM17"/>
    <mergeCell ref="AH18:AK18"/>
    <mergeCell ref="AL18:AM18"/>
    <mergeCell ref="A20:AM20"/>
    <mergeCell ref="A21:AM21"/>
    <mergeCell ref="A22:J24"/>
    <mergeCell ref="K22:Q24"/>
    <mergeCell ref="R22:X22"/>
    <mergeCell ref="Y22:AA24"/>
    <mergeCell ref="AB22:AH22"/>
    <mergeCell ref="AI22:AK24"/>
    <mergeCell ref="AL22:AM22"/>
    <mergeCell ref="R23:X23"/>
    <mergeCell ref="AB23:AH23"/>
    <mergeCell ref="AL23:AM23"/>
    <mergeCell ref="R24:S24"/>
    <mergeCell ref="T24:U24"/>
    <mergeCell ref="V24:X24"/>
    <mergeCell ref="AB24:AC24"/>
    <mergeCell ref="AD24:AE24"/>
    <mergeCell ref="AF24:AH24"/>
    <mergeCell ref="A25:J25"/>
    <mergeCell ref="K25:Q25"/>
    <mergeCell ref="R25:S25"/>
    <mergeCell ref="T25:U25"/>
    <mergeCell ref="V25:X25"/>
    <mergeCell ref="Y25:AA25"/>
    <mergeCell ref="AB25:AC25"/>
    <mergeCell ref="AD25:AE25"/>
    <mergeCell ref="AF25:AH25"/>
    <mergeCell ref="AI25:AK25"/>
    <mergeCell ref="R26:S26"/>
    <mergeCell ref="T26:U26"/>
    <mergeCell ref="V26:X26"/>
    <mergeCell ref="Y26:AA26"/>
    <mergeCell ref="AB26:AC26"/>
    <mergeCell ref="AD26:AE26"/>
    <mergeCell ref="AF26:AH26"/>
    <mergeCell ref="AI26:AK26"/>
    <mergeCell ref="R27:S27"/>
    <mergeCell ref="T27:U27"/>
    <mergeCell ref="V27:X27"/>
    <mergeCell ref="Y27:AA27"/>
    <mergeCell ref="AB27:AC27"/>
    <mergeCell ref="AD27:AE27"/>
    <mergeCell ref="AF27:AH27"/>
    <mergeCell ref="AI27:AK27"/>
    <mergeCell ref="R28:S28"/>
    <mergeCell ref="T28:U28"/>
    <mergeCell ref="V28:X28"/>
    <mergeCell ref="Y28:AA28"/>
    <mergeCell ref="AB28:AC28"/>
    <mergeCell ref="AD28:AE28"/>
    <mergeCell ref="AF28:AH28"/>
    <mergeCell ref="AI28:AK28"/>
    <mergeCell ref="R29:S29"/>
    <mergeCell ref="T29:U29"/>
    <mergeCell ref="V29:X29"/>
    <mergeCell ref="Y29:AA29"/>
    <mergeCell ref="AB29:AC29"/>
    <mergeCell ref="AD29:AE29"/>
    <mergeCell ref="AF29:AH29"/>
    <mergeCell ref="AI29:AK29"/>
    <mergeCell ref="AN29:AP29"/>
    <mergeCell ref="R30:S30"/>
    <mergeCell ref="T30:U30"/>
    <mergeCell ref="V30:X30"/>
    <mergeCell ref="Y30:AA30"/>
    <mergeCell ref="AB30:AC30"/>
    <mergeCell ref="AD30:AE30"/>
    <mergeCell ref="AF30:AH30"/>
    <mergeCell ref="AI30:AK30"/>
    <mergeCell ref="R31:S31"/>
    <mergeCell ref="T31:U31"/>
    <mergeCell ref="V31:X31"/>
    <mergeCell ref="Y31:AA31"/>
    <mergeCell ref="AB31:AC31"/>
    <mergeCell ref="AD31:AE31"/>
    <mergeCell ref="AF31:AH31"/>
    <mergeCell ref="AI31:AK31"/>
    <mergeCell ref="R32:S32"/>
    <mergeCell ref="T32:U32"/>
    <mergeCell ref="V32:X32"/>
    <mergeCell ref="Y32:AA32"/>
    <mergeCell ref="AB32:AC32"/>
    <mergeCell ref="AD32:AE32"/>
    <mergeCell ref="AF32:AH32"/>
    <mergeCell ref="AI32:AK32"/>
    <mergeCell ref="A33:AM34"/>
    <mergeCell ref="A35:J37"/>
    <mergeCell ref="K35:Q37"/>
    <mergeCell ref="R35:X35"/>
    <mergeCell ref="Y35:AA37"/>
    <mergeCell ref="AB35:AH35"/>
    <mergeCell ref="AI35:AK37"/>
    <mergeCell ref="AL35:AM35"/>
    <mergeCell ref="R36:X36"/>
    <mergeCell ref="AB36:AH36"/>
    <mergeCell ref="AL36:AM36"/>
    <mergeCell ref="R37:S37"/>
    <mergeCell ref="T37:U37"/>
    <mergeCell ref="V37:X37"/>
    <mergeCell ref="AB37:AC37"/>
    <mergeCell ref="AD37:AE37"/>
    <mergeCell ref="AF37:AH37"/>
    <mergeCell ref="A38:J38"/>
    <mergeCell ref="K38:Q38"/>
    <mergeCell ref="R38:S38"/>
    <mergeCell ref="T38:U38"/>
    <mergeCell ref="V38:X38"/>
    <mergeCell ref="Y38:AA38"/>
    <mergeCell ref="R39:S39"/>
    <mergeCell ref="T39:U39"/>
    <mergeCell ref="V39:X39"/>
    <mergeCell ref="Y39:AA39"/>
    <mergeCell ref="AB39:AC39"/>
    <mergeCell ref="AD39:AE39"/>
    <mergeCell ref="AF41:AH41"/>
    <mergeCell ref="AI41:AK41"/>
    <mergeCell ref="AF39:AH39"/>
    <mergeCell ref="AI39:AK39"/>
    <mergeCell ref="AB38:AC38"/>
    <mergeCell ref="AD38:AE38"/>
    <mergeCell ref="AF38:AH38"/>
    <mergeCell ref="AI38:AK38"/>
    <mergeCell ref="AF40:AH40"/>
    <mergeCell ref="AI40:AK40"/>
    <mergeCell ref="AB42:AC42"/>
    <mergeCell ref="AD42:AE42"/>
    <mergeCell ref="R41:S41"/>
    <mergeCell ref="T41:U41"/>
    <mergeCell ref="V41:X41"/>
    <mergeCell ref="Y41:AA41"/>
    <mergeCell ref="AB41:AC41"/>
    <mergeCell ref="AD41:AE41"/>
    <mergeCell ref="AF42:AH42"/>
    <mergeCell ref="AI42:AK42"/>
    <mergeCell ref="AB44:AM45"/>
    <mergeCell ref="G45:J45"/>
    <mergeCell ref="G46:J46"/>
    <mergeCell ref="G47:J47"/>
    <mergeCell ref="R42:S42"/>
    <mergeCell ref="T42:U42"/>
    <mergeCell ref="V42:X42"/>
    <mergeCell ref="Y42:AA42"/>
    <mergeCell ref="G48:J48"/>
    <mergeCell ref="AB48:AM48"/>
    <mergeCell ref="G49:J49"/>
    <mergeCell ref="AB49:AM49"/>
    <mergeCell ref="AB50:AM50"/>
    <mergeCell ref="A51:AA51"/>
    <mergeCell ref="AB53:AM53"/>
    <mergeCell ref="AB55:AM55"/>
    <mergeCell ref="AB56:AM56"/>
    <mergeCell ref="AB59:AM59"/>
    <mergeCell ref="AB60:AM60"/>
    <mergeCell ref="AB61:AM61"/>
    <mergeCell ref="R40:S40"/>
    <mergeCell ref="T40:U40"/>
    <mergeCell ref="V40:X40"/>
    <mergeCell ref="Y40:AA40"/>
    <mergeCell ref="AB40:AC40"/>
    <mergeCell ref="AD40:AE40"/>
  </mergeCells>
  <printOptions/>
  <pageMargins left="1.03" right="0.118110236220472" top="0.38" bottom="0.5" header="0" footer="0.47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Q68"/>
  <sheetViews>
    <sheetView showGridLines="0" view="pageBreakPreview" zoomScaleSheetLayoutView="100" zoomScalePageLayoutView="0" workbookViewId="0" topLeftCell="A48">
      <selection activeCell="C59" sqref="C59"/>
    </sheetView>
  </sheetViews>
  <sheetFormatPr defaultColWidth="4.421875" defaultRowHeight="12.75"/>
  <cols>
    <col min="1" max="10" width="3.7109375" style="8" customWidth="1"/>
    <col min="11" max="21" width="4.421875" style="8" customWidth="1"/>
    <col min="22" max="22" width="3.8515625" style="8" customWidth="1"/>
    <col min="23" max="23" width="3.7109375" style="8" customWidth="1"/>
    <col min="24" max="24" width="3.28125" style="8" customWidth="1"/>
    <col min="25" max="29" width="4.421875" style="8" customWidth="1"/>
    <col min="30" max="30" width="5.421875" style="8" customWidth="1"/>
    <col min="31" max="31" width="4.421875" style="8" customWidth="1"/>
    <col min="32" max="32" width="3.8515625" style="8" customWidth="1"/>
    <col min="33" max="33" width="4.00390625" style="8" customWidth="1"/>
    <col min="34" max="34" width="3.28125" style="8" customWidth="1"/>
    <col min="35" max="35" width="5.00390625" style="8" bestFit="1" customWidth="1"/>
    <col min="36" max="36" width="4.421875" style="8" customWidth="1"/>
    <col min="37" max="37" width="4.57421875" style="8" customWidth="1"/>
    <col min="38" max="38" width="11.7109375" style="8" customWidth="1"/>
    <col min="39" max="39" width="6.7109375" style="8" customWidth="1"/>
    <col min="40" max="40" width="4.421875" style="8" customWidth="1"/>
    <col min="41" max="41" width="11.8515625" style="8" customWidth="1"/>
    <col min="42" max="43" width="4.421875" style="8" customWidth="1"/>
    <col min="44" max="44" width="5.00390625" style="8" bestFit="1" customWidth="1"/>
    <col min="45" max="16384" width="4.421875" style="8" customWidth="1"/>
  </cols>
  <sheetData>
    <row r="1" spans="1:39" ht="20.25" customHeight="1" thickTop="1">
      <c r="A1" s="863" t="s">
        <v>138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81" t="s">
        <v>151</v>
      </c>
      <c r="AC1" s="881"/>
      <c r="AD1" s="881"/>
      <c r="AE1" s="881"/>
      <c r="AF1" s="881"/>
      <c r="AG1" s="881"/>
      <c r="AH1" s="881"/>
      <c r="AI1" s="858" t="s">
        <v>257</v>
      </c>
      <c r="AJ1" s="858"/>
      <c r="AK1" s="858"/>
      <c r="AL1" s="859"/>
      <c r="AM1" s="860"/>
    </row>
    <row r="2" spans="1:39" ht="17.25" customHeight="1">
      <c r="A2" s="871" t="s">
        <v>55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3"/>
      <c r="AB2" s="186" t="s">
        <v>202</v>
      </c>
      <c r="AC2" s="186" t="s">
        <v>202</v>
      </c>
      <c r="AD2" s="186" t="s">
        <v>139</v>
      </c>
      <c r="AE2" s="359" t="s">
        <v>38</v>
      </c>
      <c r="AF2" s="359" t="s">
        <v>64</v>
      </c>
      <c r="AG2" s="186" t="s">
        <v>35</v>
      </c>
      <c r="AH2" s="186" t="s">
        <v>36</v>
      </c>
      <c r="AI2" s="861"/>
      <c r="AJ2" s="861"/>
      <c r="AK2" s="861"/>
      <c r="AL2" s="775"/>
      <c r="AM2" s="862"/>
    </row>
    <row r="3" spans="1:39" ht="14.25" customHeight="1">
      <c r="A3" s="879" t="s">
        <v>140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880"/>
    </row>
    <row r="4" spans="1:39" ht="16.5" customHeight="1">
      <c r="A4" s="865" t="s">
        <v>288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866"/>
    </row>
    <row r="5" spans="1:39" ht="17.25" customHeight="1">
      <c r="A5" s="116" t="s">
        <v>16</v>
      </c>
      <c r="B5" s="59"/>
      <c r="C5" s="59"/>
      <c r="D5" s="59"/>
      <c r="E5" s="59"/>
      <c r="F5" s="59"/>
      <c r="G5" s="60" t="s">
        <v>57</v>
      </c>
      <c r="H5" s="61" t="s">
        <v>202</v>
      </c>
      <c r="I5" s="45"/>
      <c r="J5" s="45"/>
      <c r="K5" s="45"/>
      <c r="L5" s="45"/>
      <c r="M5" s="882" t="s">
        <v>207</v>
      </c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  <c r="AL5" s="882"/>
      <c r="AM5" s="883"/>
    </row>
    <row r="6" spans="1:39" ht="18.75" customHeight="1">
      <c r="A6" s="99" t="s">
        <v>17</v>
      </c>
      <c r="B6" s="57"/>
      <c r="C6" s="57"/>
      <c r="D6" s="57"/>
      <c r="E6" s="57"/>
      <c r="F6" s="57"/>
      <c r="G6" s="7" t="s">
        <v>57</v>
      </c>
      <c r="H6" s="45" t="s">
        <v>203</v>
      </c>
      <c r="I6" s="45"/>
      <c r="J6" s="45"/>
      <c r="K6" s="45"/>
      <c r="L6" s="45"/>
      <c r="M6" s="123" t="s">
        <v>102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4"/>
    </row>
    <row r="7" spans="1:39" ht="18.75" customHeight="1">
      <c r="A7" s="99" t="s">
        <v>18</v>
      </c>
      <c r="B7" s="57"/>
      <c r="C7" s="57"/>
      <c r="D7" s="57"/>
      <c r="E7" s="57"/>
      <c r="F7" s="57"/>
      <c r="G7" s="7" t="s">
        <v>57</v>
      </c>
      <c r="H7" s="45" t="s">
        <v>303</v>
      </c>
      <c r="I7" s="45"/>
      <c r="J7" s="45"/>
      <c r="K7" s="45"/>
      <c r="L7" s="45"/>
      <c r="M7" s="123" t="s">
        <v>69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</row>
    <row r="8" spans="1:39" ht="18.75" customHeight="1">
      <c r="A8" s="101" t="s">
        <v>19</v>
      </c>
      <c r="B8" s="58"/>
      <c r="C8" s="58"/>
      <c r="D8" s="58"/>
      <c r="E8" s="58"/>
      <c r="F8" s="58"/>
      <c r="G8" s="7" t="s">
        <v>57</v>
      </c>
      <c r="H8" s="45" t="s">
        <v>417</v>
      </c>
      <c r="I8" s="45"/>
      <c r="J8" s="45"/>
      <c r="K8" s="45"/>
      <c r="L8" s="45"/>
      <c r="M8" s="123" t="s">
        <v>302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</row>
    <row r="9" spans="1:39" ht="18.75" customHeight="1">
      <c r="A9" s="101" t="s">
        <v>20</v>
      </c>
      <c r="B9" s="58"/>
      <c r="C9" s="58"/>
      <c r="D9" s="58"/>
      <c r="E9" s="58"/>
      <c r="F9" s="58"/>
      <c r="G9" s="7" t="s">
        <v>57</v>
      </c>
      <c r="H9" s="10" t="s">
        <v>289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0"/>
    </row>
    <row r="10" spans="1:39" ht="18.75" customHeight="1">
      <c r="A10" s="101" t="s">
        <v>21</v>
      </c>
      <c r="B10" s="58"/>
      <c r="C10" s="58"/>
      <c r="D10" s="58"/>
      <c r="E10" s="58"/>
      <c r="F10" s="58"/>
      <c r="G10" s="7" t="s">
        <v>57</v>
      </c>
      <c r="H10" s="10" t="s">
        <v>102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/>
      <c r="V10" s="10"/>
      <c r="W10" s="10"/>
      <c r="X10" s="10"/>
      <c r="Y10" s="10"/>
      <c r="Z10" s="10"/>
      <c r="AA10" s="10"/>
      <c r="AB10" s="12"/>
      <c r="AC10" s="12"/>
      <c r="AD10" s="12"/>
      <c r="AE10" s="10"/>
      <c r="AF10" s="10"/>
      <c r="AG10" s="10"/>
      <c r="AH10" s="10"/>
      <c r="AI10" s="10"/>
      <c r="AJ10" s="10"/>
      <c r="AK10" s="10"/>
      <c r="AL10" s="10"/>
      <c r="AM10" s="100"/>
    </row>
    <row r="11" spans="1:39" ht="18.75" customHeight="1">
      <c r="A11" s="101" t="s">
        <v>22</v>
      </c>
      <c r="B11" s="58"/>
      <c r="C11" s="58"/>
      <c r="D11" s="58"/>
      <c r="E11" s="58"/>
      <c r="F11" s="58"/>
      <c r="G11" s="7" t="s">
        <v>57</v>
      </c>
      <c r="H11" s="10" t="s">
        <v>290</v>
      </c>
      <c r="I11" s="12"/>
      <c r="J11" s="12"/>
      <c r="K11" s="12"/>
      <c r="L11" s="12"/>
      <c r="M11" s="10"/>
      <c r="N11" s="12"/>
      <c r="O11" s="12"/>
      <c r="P11" s="12"/>
      <c r="Q11" s="10"/>
      <c r="R11" s="10"/>
      <c r="S11" s="10"/>
      <c r="T11" s="10"/>
      <c r="U11" s="10"/>
      <c r="V11" s="9"/>
      <c r="W11" s="9"/>
      <c r="X11" s="9"/>
      <c r="Y11" s="9"/>
      <c r="Z11" s="9"/>
      <c r="AA11" s="9"/>
      <c r="AB11" s="10"/>
      <c r="AC11" s="10"/>
      <c r="AD11" s="10"/>
      <c r="AE11" s="10"/>
      <c r="AF11" s="9"/>
      <c r="AG11" s="9"/>
      <c r="AH11" s="9"/>
      <c r="AI11" s="9"/>
      <c r="AJ11" s="9"/>
      <c r="AK11" s="9"/>
      <c r="AL11" s="9"/>
      <c r="AM11" s="100"/>
    </row>
    <row r="12" spans="1:43" ht="15.75" customHeight="1">
      <c r="A12" s="874" t="s">
        <v>153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3"/>
      <c r="AM12" s="875"/>
      <c r="AO12" s="35"/>
      <c r="AQ12" s="35"/>
    </row>
    <row r="13" spans="1:39" ht="18.75" customHeight="1">
      <c r="A13" s="876" t="s">
        <v>7</v>
      </c>
      <c r="B13" s="877"/>
      <c r="C13" s="877"/>
      <c r="D13" s="877"/>
      <c r="E13" s="877"/>
      <c r="F13" s="922"/>
      <c r="G13" s="822" t="s">
        <v>8</v>
      </c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4"/>
      <c r="AH13" s="822" t="s">
        <v>9</v>
      </c>
      <c r="AI13" s="823"/>
      <c r="AJ13" s="823"/>
      <c r="AK13" s="823"/>
      <c r="AL13" s="823"/>
      <c r="AM13" s="875"/>
    </row>
    <row r="14" spans="1:39" ht="17.25" customHeight="1">
      <c r="A14" s="919"/>
      <c r="B14" s="920"/>
      <c r="C14" s="920"/>
      <c r="D14" s="920"/>
      <c r="E14" s="920"/>
      <c r="F14" s="923"/>
      <c r="G14" s="822" t="s">
        <v>149</v>
      </c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4"/>
      <c r="U14" s="822" t="s">
        <v>150</v>
      </c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4"/>
      <c r="AH14" s="822" t="s">
        <v>149</v>
      </c>
      <c r="AI14" s="823"/>
      <c r="AJ14" s="823"/>
      <c r="AK14" s="824"/>
      <c r="AL14" s="822" t="s">
        <v>150</v>
      </c>
      <c r="AM14" s="875"/>
    </row>
    <row r="15" spans="1:39" ht="18.75" customHeight="1">
      <c r="A15" s="99" t="s">
        <v>12</v>
      </c>
      <c r="B15" s="57"/>
      <c r="C15" s="57"/>
      <c r="D15" s="57"/>
      <c r="E15" s="57"/>
      <c r="F15" s="57"/>
      <c r="G15" s="50" t="s">
        <v>240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0" t="s">
        <v>240</v>
      </c>
      <c r="V15" s="57"/>
      <c r="W15" s="57"/>
      <c r="X15" s="57"/>
      <c r="Y15" s="57"/>
      <c r="Z15" s="57"/>
      <c r="AA15" s="57"/>
      <c r="AB15" s="57"/>
      <c r="AC15" s="57"/>
      <c r="AD15" s="57"/>
      <c r="AE15" s="9"/>
      <c r="AF15" s="9"/>
      <c r="AG15" s="9"/>
      <c r="AH15" s="909">
        <v>1</v>
      </c>
      <c r="AI15" s="831"/>
      <c r="AJ15" s="831"/>
      <c r="AK15" s="832"/>
      <c r="AL15" s="909">
        <v>1</v>
      </c>
      <c r="AM15" s="913"/>
    </row>
    <row r="16" spans="1:39" ht="18.75" customHeight="1">
      <c r="A16" s="99" t="s">
        <v>13</v>
      </c>
      <c r="B16" s="57"/>
      <c r="C16" s="57"/>
      <c r="D16" s="57"/>
      <c r="E16" s="57"/>
      <c r="F16" s="57"/>
      <c r="G16" s="50" t="s">
        <v>85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0" t="s">
        <v>85</v>
      </c>
      <c r="V16" s="57"/>
      <c r="W16" s="57"/>
      <c r="X16" s="57"/>
      <c r="Y16" s="57"/>
      <c r="Z16" s="57"/>
      <c r="AA16" s="57"/>
      <c r="AB16" s="57"/>
      <c r="AC16" s="57"/>
      <c r="AD16" s="57"/>
      <c r="AE16" s="9"/>
      <c r="AF16" s="9"/>
      <c r="AG16" s="9"/>
      <c r="AH16" s="910">
        <v>7260000</v>
      </c>
      <c r="AI16" s="911"/>
      <c r="AJ16" s="911"/>
      <c r="AK16" s="912"/>
      <c r="AL16" s="910">
        <v>9850000</v>
      </c>
      <c r="AM16" s="930"/>
    </row>
    <row r="17" spans="1:39" ht="18.75" customHeight="1">
      <c r="A17" s="99" t="s">
        <v>14</v>
      </c>
      <c r="B17" s="57"/>
      <c r="C17" s="57"/>
      <c r="D17" s="57"/>
      <c r="E17" s="57"/>
      <c r="F17" s="57"/>
      <c r="G17" s="50" t="s">
        <v>241</v>
      </c>
      <c r="H17" s="9"/>
      <c r="I17" s="9"/>
      <c r="J17" s="9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50" t="s">
        <v>241</v>
      </c>
      <c r="V17" s="57"/>
      <c r="W17" s="57"/>
      <c r="X17" s="57"/>
      <c r="Y17" s="57"/>
      <c r="Z17" s="156"/>
      <c r="AA17" s="156"/>
      <c r="AB17" s="156"/>
      <c r="AC17" s="156"/>
      <c r="AD17" s="156"/>
      <c r="AE17" s="11"/>
      <c r="AF17" s="11"/>
      <c r="AG17" s="11"/>
      <c r="AH17" s="830" t="s">
        <v>154</v>
      </c>
      <c r="AI17" s="831"/>
      <c r="AJ17" s="831"/>
      <c r="AK17" s="832"/>
      <c r="AL17" s="830" t="s">
        <v>87</v>
      </c>
      <c r="AM17" s="931"/>
    </row>
    <row r="18" spans="1:39" ht="18.75" customHeight="1">
      <c r="A18" s="99" t="s">
        <v>15</v>
      </c>
      <c r="B18" s="57"/>
      <c r="C18" s="57"/>
      <c r="D18" s="57"/>
      <c r="E18" s="57"/>
      <c r="F18" s="57"/>
      <c r="G18" s="50" t="s">
        <v>241</v>
      </c>
      <c r="H18" s="9"/>
      <c r="I18" s="9"/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50" t="s">
        <v>241</v>
      </c>
      <c r="V18" s="57"/>
      <c r="W18" s="57"/>
      <c r="X18" s="57"/>
      <c r="Y18" s="57"/>
      <c r="Z18" s="156"/>
      <c r="AA18" s="156"/>
      <c r="AB18" s="156"/>
      <c r="AC18" s="156"/>
      <c r="AD18" s="156"/>
      <c r="AE18" s="11"/>
      <c r="AF18" s="11"/>
      <c r="AG18" s="11"/>
      <c r="AH18" s="830" t="s">
        <v>101</v>
      </c>
      <c r="AI18" s="831"/>
      <c r="AJ18" s="831"/>
      <c r="AK18" s="832"/>
      <c r="AL18" s="830" t="s">
        <v>101</v>
      </c>
      <c r="AM18" s="931"/>
    </row>
    <row r="19" spans="1:39" ht="18.75" customHeight="1">
      <c r="A19" s="99" t="s">
        <v>10</v>
      </c>
      <c r="B19" s="57"/>
      <c r="C19" s="57"/>
      <c r="D19" s="57"/>
      <c r="E19" s="57"/>
      <c r="F19" s="5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0"/>
    </row>
    <row r="20" spans="1:39" ht="16.5" customHeight="1">
      <c r="A20" s="876" t="s">
        <v>141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877"/>
      <c r="AM20" s="878"/>
    </row>
    <row r="21" spans="1:39" ht="16.5" customHeight="1">
      <c r="A21" s="919" t="s">
        <v>0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0"/>
      <c r="AK21" s="920"/>
      <c r="AL21" s="920"/>
      <c r="AM21" s="921"/>
    </row>
    <row r="22" spans="1:39" ht="18.75" customHeight="1">
      <c r="A22" s="916" t="s">
        <v>1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6" t="s">
        <v>2</v>
      </c>
      <c r="L22" s="817"/>
      <c r="M22" s="817"/>
      <c r="N22" s="817"/>
      <c r="O22" s="817"/>
      <c r="P22" s="817"/>
      <c r="Q22" s="818"/>
      <c r="R22" s="822" t="s">
        <v>144</v>
      </c>
      <c r="S22" s="823"/>
      <c r="T22" s="823"/>
      <c r="U22" s="823"/>
      <c r="V22" s="823"/>
      <c r="W22" s="823"/>
      <c r="X22" s="824"/>
      <c r="Y22" s="816" t="s">
        <v>11</v>
      </c>
      <c r="Z22" s="817"/>
      <c r="AA22" s="818"/>
      <c r="AB22" s="822" t="s">
        <v>145</v>
      </c>
      <c r="AC22" s="823"/>
      <c r="AD22" s="823"/>
      <c r="AE22" s="823"/>
      <c r="AF22" s="823"/>
      <c r="AG22" s="823"/>
      <c r="AH22" s="824"/>
      <c r="AI22" s="816" t="s">
        <v>11</v>
      </c>
      <c r="AJ22" s="817"/>
      <c r="AK22" s="818"/>
      <c r="AL22" s="928" t="s">
        <v>142</v>
      </c>
      <c r="AM22" s="878"/>
    </row>
    <row r="23" spans="1:39" ht="18.75" customHeight="1">
      <c r="A23" s="917"/>
      <c r="B23" s="869"/>
      <c r="C23" s="869"/>
      <c r="D23" s="869"/>
      <c r="E23" s="869"/>
      <c r="F23" s="869"/>
      <c r="G23" s="869"/>
      <c r="H23" s="869"/>
      <c r="I23" s="869"/>
      <c r="J23" s="869"/>
      <c r="K23" s="841"/>
      <c r="L23" s="869"/>
      <c r="M23" s="869"/>
      <c r="N23" s="869"/>
      <c r="O23" s="869"/>
      <c r="P23" s="869"/>
      <c r="Q23" s="842"/>
      <c r="R23" s="822" t="s">
        <v>3</v>
      </c>
      <c r="S23" s="823"/>
      <c r="T23" s="823"/>
      <c r="U23" s="823"/>
      <c r="V23" s="823"/>
      <c r="W23" s="823"/>
      <c r="X23" s="824"/>
      <c r="Y23" s="841"/>
      <c r="Z23" s="869"/>
      <c r="AA23" s="842"/>
      <c r="AB23" s="822" t="s">
        <v>3</v>
      </c>
      <c r="AC23" s="823"/>
      <c r="AD23" s="823"/>
      <c r="AE23" s="823"/>
      <c r="AF23" s="823"/>
      <c r="AG23" s="823"/>
      <c r="AH23" s="824"/>
      <c r="AI23" s="841"/>
      <c r="AJ23" s="869"/>
      <c r="AK23" s="842"/>
      <c r="AL23" s="927" t="s">
        <v>159</v>
      </c>
      <c r="AM23" s="921"/>
    </row>
    <row r="24" spans="1:39" ht="31.5" customHeight="1">
      <c r="A24" s="918"/>
      <c r="B24" s="820"/>
      <c r="C24" s="820"/>
      <c r="D24" s="820"/>
      <c r="E24" s="820"/>
      <c r="F24" s="820"/>
      <c r="G24" s="820"/>
      <c r="H24" s="820"/>
      <c r="I24" s="820"/>
      <c r="J24" s="820"/>
      <c r="K24" s="819"/>
      <c r="L24" s="820"/>
      <c r="M24" s="820"/>
      <c r="N24" s="820"/>
      <c r="O24" s="820"/>
      <c r="P24" s="820"/>
      <c r="Q24" s="821"/>
      <c r="R24" s="841" t="s">
        <v>4</v>
      </c>
      <c r="S24" s="842"/>
      <c r="T24" s="841" t="s">
        <v>5</v>
      </c>
      <c r="U24" s="842"/>
      <c r="V24" s="841" t="s">
        <v>6</v>
      </c>
      <c r="W24" s="869"/>
      <c r="X24" s="869"/>
      <c r="Y24" s="819"/>
      <c r="Z24" s="820"/>
      <c r="AA24" s="821"/>
      <c r="AB24" s="841" t="s">
        <v>4</v>
      </c>
      <c r="AC24" s="842"/>
      <c r="AD24" s="841" t="s">
        <v>5</v>
      </c>
      <c r="AE24" s="842"/>
      <c r="AF24" s="841" t="s">
        <v>6</v>
      </c>
      <c r="AG24" s="869"/>
      <c r="AH24" s="869"/>
      <c r="AI24" s="819"/>
      <c r="AJ24" s="820"/>
      <c r="AK24" s="820"/>
      <c r="AL24" s="462" t="s">
        <v>160</v>
      </c>
      <c r="AM24" s="472" t="s">
        <v>256</v>
      </c>
    </row>
    <row r="25" spans="1:39" ht="15.75" customHeight="1">
      <c r="A25" s="884">
        <v>1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56">
        <v>2</v>
      </c>
      <c r="L25" s="867"/>
      <c r="M25" s="867"/>
      <c r="N25" s="867"/>
      <c r="O25" s="867"/>
      <c r="P25" s="867"/>
      <c r="Q25" s="867"/>
      <c r="R25" s="856">
        <v>3</v>
      </c>
      <c r="S25" s="857"/>
      <c r="T25" s="856">
        <v>4</v>
      </c>
      <c r="U25" s="857"/>
      <c r="V25" s="856">
        <v>5</v>
      </c>
      <c r="W25" s="867"/>
      <c r="X25" s="857"/>
      <c r="Y25" s="856" t="s">
        <v>24</v>
      </c>
      <c r="Z25" s="867"/>
      <c r="AA25" s="867"/>
      <c r="AB25" s="856">
        <v>7</v>
      </c>
      <c r="AC25" s="857"/>
      <c r="AD25" s="856">
        <v>8</v>
      </c>
      <c r="AE25" s="857"/>
      <c r="AF25" s="856">
        <v>9</v>
      </c>
      <c r="AG25" s="867"/>
      <c r="AH25" s="857"/>
      <c r="AI25" s="870" t="s">
        <v>164</v>
      </c>
      <c r="AJ25" s="870"/>
      <c r="AK25" s="856"/>
      <c r="AL25" s="464" t="s">
        <v>255</v>
      </c>
      <c r="AM25" s="118">
        <v>12</v>
      </c>
    </row>
    <row r="26" spans="1:42" ht="18.75" customHeight="1">
      <c r="A26" s="117" t="s">
        <v>204</v>
      </c>
      <c r="B26" s="13" t="s">
        <v>202</v>
      </c>
      <c r="C26" s="13" t="s">
        <v>139</v>
      </c>
      <c r="D26" s="13" t="s">
        <v>38</v>
      </c>
      <c r="E26" s="13" t="s">
        <v>64</v>
      </c>
      <c r="F26" s="13" t="s">
        <v>35</v>
      </c>
      <c r="G26" s="13" t="s">
        <v>36</v>
      </c>
      <c r="H26" s="13" t="s">
        <v>36</v>
      </c>
      <c r="I26" s="13"/>
      <c r="J26" s="13"/>
      <c r="K26" s="38" t="s">
        <v>54</v>
      </c>
      <c r="L26" s="42"/>
      <c r="M26" s="42"/>
      <c r="N26" s="42"/>
      <c r="O26" s="42"/>
      <c r="P26" s="42"/>
      <c r="Q26" s="42"/>
      <c r="R26" s="838"/>
      <c r="S26" s="839"/>
      <c r="T26" s="838"/>
      <c r="U26" s="839"/>
      <c r="V26" s="838"/>
      <c r="W26" s="868"/>
      <c r="X26" s="839"/>
      <c r="Y26" s="891">
        <f>Y27</f>
        <v>7260000</v>
      </c>
      <c r="Z26" s="892"/>
      <c r="AA26" s="892"/>
      <c r="AB26" s="838"/>
      <c r="AC26" s="839"/>
      <c r="AD26" s="838"/>
      <c r="AE26" s="839"/>
      <c r="AF26" s="838"/>
      <c r="AG26" s="868"/>
      <c r="AH26" s="839"/>
      <c r="AI26" s="891">
        <f>AI27</f>
        <v>9850000</v>
      </c>
      <c r="AJ26" s="892"/>
      <c r="AK26" s="892"/>
      <c r="AL26" s="490">
        <f>AI26-Y26</f>
        <v>2590000</v>
      </c>
      <c r="AM26" s="491">
        <f>AL26/Y26*100</f>
        <v>35.67493112947658</v>
      </c>
      <c r="AN26" s="501"/>
      <c r="AO26" s="502">
        <f>AM26-600000</f>
        <v>-599964.3250688706</v>
      </c>
      <c r="AP26" s="501"/>
    </row>
    <row r="27" spans="1:42" ht="18.75" customHeight="1">
      <c r="A27" s="102" t="s">
        <v>204</v>
      </c>
      <c r="B27" s="14" t="s">
        <v>202</v>
      </c>
      <c r="C27" s="14" t="s">
        <v>139</v>
      </c>
      <c r="D27" s="14" t="s">
        <v>38</v>
      </c>
      <c r="E27" s="14" t="s">
        <v>64</v>
      </c>
      <c r="F27" s="14" t="s">
        <v>35</v>
      </c>
      <c r="G27" s="14" t="s">
        <v>36</v>
      </c>
      <c r="H27" s="14" t="s">
        <v>36</v>
      </c>
      <c r="I27" s="14" t="s">
        <v>46</v>
      </c>
      <c r="J27" s="14"/>
      <c r="K27" s="39" t="s">
        <v>234</v>
      </c>
      <c r="L27" s="43"/>
      <c r="M27" s="43"/>
      <c r="N27" s="43"/>
      <c r="O27" s="43"/>
      <c r="P27" s="43"/>
      <c r="Q27" s="43"/>
      <c r="R27" s="825"/>
      <c r="S27" s="826"/>
      <c r="T27" s="825"/>
      <c r="U27" s="826"/>
      <c r="V27" s="825"/>
      <c r="W27" s="827"/>
      <c r="X27" s="826"/>
      <c r="Y27" s="813">
        <f>Y28</f>
        <v>7260000</v>
      </c>
      <c r="Z27" s="814"/>
      <c r="AA27" s="814"/>
      <c r="AB27" s="825"/>
      <c r="AC27" s="826"/>
      <c r="AD27" s="825"/>
      <c r="AE27" s="826"/>
      <c r="AF27" s="825"/>
      <c r="AG27" s="827"/>
      <c r="AH27" s="826"/>
      <c r="AI27" s="813">
        <f>AI28</f>
        <v>9850000</v>
      </c>
      <c r="AJ27" s="814"/>
      <c r="AK27" s="814"/>
      <c r="AL27" s="474">
        <f>AI27-Y27</f>
        <v>2590000</v>
      </c>
      <c r="AM27" s="491">
        <f>AL27/Y27*100</f>
        <v>35.67493112947658</v>
      </c>
      <c r="AN27" s="501"/>
      <c r="AO27" s="502">
        <f>2410000-AO26</f>
        <v>3009964.3250688706</v>
      </c>
      <c r="AP27" s="501"/>
    </row>
    <row r="28" spans="1:42" ht="18.75" customHeight="1">
      <c r="A28" s="103" t="s">
        <v>204</v>
      </c>
      <c r="B28" s="16" t="s">
        <v>202</v>
      </c>
      <c r="C28" s="16" t="s">
        <v>139</v>
      </c>
      <c r="D28" s="16" t="s">
        <v>38</v>
      </c>
      <c r="E28" s="16" t="s">
        <v>64</v>
      </c>
      <c r="F28" s="16" t="s">
        <v>35</v>
      </c>
      <c r="G28" s="16" t="s">
        <v>36</v>
      </c>
      <c r="H28" s="16" t="s">
        <v>36</v>
      </c>
      <c r="I28" s="16" t="s">
        <v>46</v>
      </c>
      <c r="J28" s="16" t="s">
        <v>38</v>
      </c>
      <c r="K28" s="15" t="s">
        <v>242</v>
      </c>
      <c r="L28" s="41"/>
      <c r="M28" s="41"/>
      <c r="N28" s="41"/>
      <c r="O28" s="41"/>
      <c r="P28" s="41"/>
      <c r="Q28" s="41"/>
      <c r="R28" s="833"/>
      <c r="S28" s="834"/>
      <c r="T28" s="825"/>
      <c r="U28" s="826"/>
      <c r="V28" s="825"/>
      <c r="W28" s="827"/>
      <c r="X28" s="826"/>
      <c r="Y28" s="810">
        <f>Y29+Y30+Y40</f>
        <v>7260000</v>
      </c>
      <c r="Z28" s="811"/>
      <c r="AA28" s="811"/>
      <c r="AB28" s="833"/>
      <c r="AC28" s="834"/>
      <c r="AD28" s="825"/>
      <c r="AE28" s="826"/>
      <c r="AF28" s="825"/>
      <c r="AG28" s="827"/>
      <c r="AH28" s="826"/>
      <c r="AI28" s="810">
        <f>AI29+AI30+AI40</f>
        <v>9850000</v>
      </c>
      <c r="AJ28" s="811"/>
      <c r="AK28" s="811"/>
      <c r="AL28" s="475">
        <f>AI28-Y28</f>
        <v>2590000</v>
      </c>
      <c r="AM28" s="492">
        <f>AL28/Y28*100</f>
        <v>35.67493112947658</v>
      </c>
      <c r="AN28" s="501"/>
      <c r="AO28" s="501"/>
      <c r="AP28" s="501"/>
    </row>
    <row r="29" spans="1:42" ht="18.75" customHeight="1">
      <c r="A29" s="103"/>
      <c r="B29" s="16"/>
      <c r="C29" s="16"/>
      <c r="D29" s="16"/>
      <c r="E29" s="16"/>
      <c r="F29" s="16"/>
      <c r="G29" s="16"/>
      <c r="H29" s="16"/>
      <c r="I29" s="16"/>
      <c r="J29" s="16"/>
      <c r="K29" s="40" t="s">
        <v>236</v>
      </c>
      <c r="L29" s="44"/>
      <c r="M29" s="44"/>
      <c r="N29" s="44"/>
      <c r="O29" s="44"/>
      <c r="P29" s="44"/>
      <c r="Q29" s="44"/>
      <c r="R29" s="833">
        <v>39</v>
      </c>
      <c r="S29" s="834"/>
      <c r="T29" s="825" t="s">
        <v>239</v>
      </c>
      <c r="U29" s="826"/>
      <c r="V29" s="835">
        <v>100000</v>
      </c>
      <c r="W29" s="836"/>
      <c r="X29" s="837"/>
      <c r="Y29" s="810">
        <f>V29*R29</f>
        <v>3900000</v>
      </c>
      <c r="Z29" s="811"/>
      <c r="AA29" s="811"/>
      <c r="AB29" s="833">
        <v>55</v>
      </c>
      <c r="AC29" s="834"/>
      <c r="AD29" s="825" t="s">
        <v>239</v>
      </c>
      <c r="AE29" s="826"/>
      <c r="AF29" s="835">
        <v>100000</v>
      </c>
      <c r="AG29" s="836"/>
      <c r="AH29" s="837"/>
      <c r="AI29" s="810">
        <f>AF29*AB29</f>
        <v>5500000</v>
      </c>
      <c r="AJ29" s="811"/>
      <c r="AK29" s="811"/>
      <c r="AL29" s="475">
        <f>AI29-Y29</f>
        <v>1600000</v>
      </c>
      <c r="AM29" s="492">
        <f>AL29/Y29*100</f>
        <v>41.02564102564102</v>
      </c>
      <c r="AN29" s="937">
        <f>2410000+600000</f>
        <v>3010000</v>
      </c>
      <c r="AO29" s="938"/>
      <c r="AP29" s="938"/>
    </row>
    <row r="30" spans="1:42" ht="18.75" customHeight="1">
      <c r="A30" s="103"/>
      <c r="B30" s="16"/>
      <c r="C30" s="16"/>
      <c r="D30" s="16"/>
      <c r="E30" s="16"/>
      <c r="F30" s="16"/>
      <c r="G30" s="16"/>
      <c r="H30" s="16"/>
      <c r="I30" s="16"/>
      <c r="J30" s="16"/>
      <c r="K30" s="40" t="s">
        <v>237</v>
      </c>
      <c r="L30" s="44"/>
      <c r="M30" s="44"/>
      <c r="N30" s="44"/>
      <c r="O30" s="44"/>
      <c r="P30" s="44"/>
      <c r="Q30" s="44"/>
      <c r="R30" s="833">
        <v>21</v>
      </c>
      <c r="S30" s="834"/>
      <c r="T30" s="825" t="s">
        <v>239</v>
      </c>
      <c r="U30" s="826"/>
      <c r="V30" s="835">
        <v>80000</v>
      </c>
      <c r="W30" s="836"/>
      <c r="X30" s="837"/>
      <c r="Y30" s="810">
        <f>V30*R30</f>
        <v>1680000</v>
      </c>
      <c r="Z30" s="811"/>
      <c r="AA30" s="811"/>
      <c r="AB30" s="833">
        <v>22</v>
      </c>
      <c r="AC30" s="834"/>
      <c r="AD30" s="825" t="s">
        <v>239</v>
      </c>
      <c r="AE30" s="826"/>
      <c r="AF30" s="835">
        <v>80000</v>
      </c>
      <c r="AG30" s="836"/>
      <c r="AH30" s="837"/>
      <c r="AI30" s="810">
        <f>AF30*AB30</f>
        <v>1760000</v>
      </c>
      <c r="AJ30" s="811"/>
      <c r="AK30" s="811"/>
      <c r="AL30" s="475">
        <f>AI30-Y30</f>
        <v>80000</v>
      </c>
      <c r="AM30" s="492">
        <f>AL30/Y30*100</f>
        <v>4.761904761904762</v>
      </c>
      <c r="AN30" s="25"/>
      <c r="AO30" s="23"/>
      <c r="AP30" s="23"/>
    </row>
    <row r="31" spans="1:42" ht="16.5" customHeight="1">
      <c r="A31" s="103"/>
      <c r="B31" s="16"/>
      <c r="C31" s="16"/>
      <c r="D31" s="16"/>
      <c r="E31" s="16"/>
      <c r="F31" s="16"/>
      <c r="G31" s="16"/>
      <c r="H31" s="16"/>
      <c r="I31" s="16"/>
      <c r="J31" s="16"/>
      <c r="K31" s="40"/>
      <c r="L31" s="44"/>
      <c r="M31" s="44"/>
      <c r="N31" s="44"/>
      <c r="O31" s="44"/>
      <c r="P31" s="44"/>
      <c r="Q31" s="44"/>
      <c r="R31" s="833"/>
      <c r="S31" s="834"/>
      <c r="T31" s="825"/>
      <c r="U31" s="826"/>
      <c r="V31" s="835"/>
      <c r="W31" s="836"/>
      <c r="X31" s="837"/>
      <c r="Y31" s="810"/>
      <c r="Z31" s="811"/>
      <c r="AA31" s="811"/>
      <c r="AB31" s="833"/>
      <c r="AC31" s="834"/>
      <c r="AD31" s="825"/>
      <c r="AE31" s="826"/>
      <c r="AF31" s="835"/>
      <c r="AG31" s="836"/>
      <c r="AH31" s="837"/>
      <c r="AI31" s="810"/>
      <c r="AJ31" s="811"/>
      <c r="AK31" s="811"/>
      <c r="AL31" s="475"/>
      <c r="AM31" s="122"/>
      <c r="AN31" s="25"/>
      <c r="AO31" s="23"/>
      <c r="AP31" s="23"/>
    </row>
    <row r="32" spans="1:39" ht="23.25" customHeight="1">
      <c r="A32" s="103"/>
      <c r="B32" s="16"/>
      <c r="C32" s="16"/>
      <c r="D32" s="16"/>
      <c r="E32" s="16"/>
      <c r="F32" s="16"/>
      <c r="G32" s="16"/>
      <c r="H32" s="16"/>
      <c r="I32" s="16"/>
      <c r="J32" s="16"/>
      <c r="K32" s="40"/>
      <c r="L32" s="44"/>
      <c r="M32" s="44"/>
      <c r="N32" s="44"/>
      <c r="O32" s="44"/>
      <c r="P32" s="44"/>
      <c r="Q32" s="44"/>
      <c r="R32" s="833"/>
      <c r="S32" s="834"/>
      <c r="T32" s="825"/>
      <c r="U32" s="826"/>
      <c r="V32" s="835"/>
      <c r="W32" s="836"/>
      <c r="X32" s="837"/>
      <c r="Y32" s="810"/>
      <c r="Z32" s="811"/>
      <c r="AA32" s="811"/>
      <c r="AB32" s="833"/>
      <c r="AC32" s="834"/>
      <c r="AD32" s="825"/>
      <c r="AE32" s="826"/>
      <c r="AF32" s="835"/>
      <c r="AG32" s="836"/>
      <c r="AH32" s="837"/>
      <c r="AI32" s="810"/>
      <c r="AJ32" s="811"/>
      <c r="AK32" s="811"/>
      <c r="AL32" s="476"/>
      <c r="AM32" s="122"/>
    </row>
    <row r="33" spans="1:39" ht="20.25" customHeight="1">
      <c r="A33" s="885" t="s">
        <v>169</v>
      </c>
      <c r="B33" s="886"/>
      <c r="C33" s="886"/>
      <c r="D33" s="886"/>
      <c r="E33" s="886"/>
      <c r="F33" s="886"/>
      <c r="G33" s="886"/>
      <c r="H33" s="886"/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86"/>
      <c r="T33" s="886"/>
      <c r="U33" s="886"/>
      <c r="V33" s="886"/>
      <c r="W33" s="886"/>
      <c r="X33" s="886"/>
      <c r="Y33" s="886"/>
      <c r="Z33" s="886"/>
      <c r="AA33" s="886"/>
      <c r="AB33" s="886"/>
      <c r="AC33" s="886"/>
      <c r="AD33" s="886"/>
      <c r="AE33" s="886"/>
      <c r="AF33" s="886"/>
      <c r="AG33" s="886"/>
      <c r="AH33" s="886"/>
      <c r="AI33" s="886"/>
      <c r="AJ33" s="886"/>
      <c r="AK33" s="886"/>
      <c r="AL33" s="886"/>
      <c r="AM33" s="887"/>
    </row>
    <row r="34" spans="1:39" ht="11.25" customHeight="1" thickBot="1">
      <c r="A34" s="888"/>
      <c r="B34" s="889"/>
      <c r="C34" s="889"/>
      <c r="D34" s="889"/>
      <c r="E34" s="889"/>
      <c r="F34" s="889"/>
      <c r="G34" s="889"/>
      <c r="H34" s="889"/>
      <c r="I34" s="889"/>
      <c r="J34" s="889"/>
      <c r="K34" s="889"/>
      <c r="L34" s="889"/>
      <c r="M34" s="889"/>
      <c r="N34" s="889"/>
      <c r="O34" s="889"/>
      <c r="P34" s="889"/>
      <c r="Q34" s="889"/>
      <c r="R34" s="889"/>
      <c r="S34" s="889"/>
      <c r="T34" s="889"/>
      <c r="U34" s="889"/>
      <c r="V34" s="889"/>
      <c r="W34" s="889"/>
      <c r="X34" s="889"/>
      <c r="Y34" s="889"/>
      <c r="Z34" s="889"/>
      <c r="AA34" s="889"/>
      <c r="AB34" s="889"/>
      <c r="AC34" s="889"/>
      <c r="AD34" s="889"/>
      <c r="AE34" s="889"/>
      <c r="AF34" s="889"/>
      <c r="AG34" s="889"/>
      <c r="AH34" s="889"/>
      <c r="AI34" s="889"/>
      <c r="AJ34" s="889"/>
      <c r="AK34" s="889"/>
      <c r="AL34" s="889"/>
      <c r="AM34" s="890"/>
    </row>
    <row r="35" spans="1:39" ht="18.75" customHeight="1" thickTop="1">
      <c r="A35" s="916" t="s">
        <v>1</v>
      </c>
      <c r="B35" s="817"/>
      <c r="C35" s="817"/>
      <c r="D35" s="817"/>
      <c r="E35" s="817"/>
      <c r="F35" s="817"/>
      <c r="G35" s="817"/>
      <c r="H35" s="817"/>
      <c r="I35" s="817"/>
      <c r="J35" s="817"/>
      <c r="K35" s="816" t="s">
        <v>2</v>
      </c>
      <c r="L35" s="817"/>
      <c r="M35" s="817"/>
      <c r="N35" s="817"/>
      <c r="O35" s="817"/>
      <c r="P35" s="817"/>
      <c r="Q35" s="818"/>
      <c r="R35" s="822" t="s">
        <v>144</v>
      </c>
      <c r="S35" s="823"/>
      <c r="T35" s="823"/>
      <c r="U35" s="823"/>
      <c r="V35" s="823"/>
      <c r="W35" s="823"/>
      <c r="X35" s="824"/>
      <c r="Y35" s="816" t="s">
        <v>11</v>
      </c>
      <c r="Z35" s="817"/>
      <c r="AA35" s="818"/>
      <c r="AB35" s="822" t="s">
        <v>145</v>
      </c>
      <c r="AC35" s="823"/>
      <c r="AD35" s="823"/>
      <c r="AE35" s="823"/>
      <c r="AF35" s="823"/>
      <c r="AG35" s="823"/>
      <c r="AH35" s="824"/>
      <c r="AI35" s="816" t="s">
        <v>11</v>
      </c>
      <c r="AJ35" s="817"/>
      <c r="AK35" s="818"/>
      <c r="AL35" s="928" t="s">
        <v>142</v>
      </c>
      <c r="AM35" s="878"/>
    </row>
    <row r="36" spans="1:39" ht="18.75" customHeight="1">
      <c r="A36" s="917"/>
      <c r="B36" s="869"/>
      <c r="C36" s="869"/>
      <c r="D36" s="869"/>
      <c r="E36" s="869"/>
      <c r="F36" s="869"/>
      <c r="G36" s="869"/>
      <c r="H36" s="869"/>
      <c r="I36" s="869"/>
      <c r="J36" s="869"/>
      <c r="K36" s="841"/>
      <c r="L36" s="869"/>
      <c r="M36" s="869"/>
      <c r="N36" s="869"/>
      <c r="O36" s="869"/>
      <c r="P36" s="869"/>
      <c r="Q36" s="842"/>
      <c r="R36" s="822" t="s">
        <v>3</v>
      </c>
      <c r="S36" s="823"/>
      <c r="T36" s="823"/>
      <c r="U36" s="823"/>
      <c r="V36" s="823"/>
      <c r="W36" s="823"/>
      <c r="X36" s="824"/>
      <c r="Y36" s="841"/>
      <c r="Z36" s="869"/>
      <c r="AA36" s="842"/>
      <c r="AB36" s="822" t="s">
        <v>3</v>
      </c>
      <c r="AC36" s="823"/>
      <c r="AD36" s="823"/>
      <c r="AE36" s="823"/>
      <c r="AF36" s="823"/>
      <c r="AG36" s="823"/>
      <c r="AH36" s="824"/>
      <c r="AI36" s="841"/>
      <c r="AJ36" s="869"/>
      <c r="AK36" s="842"/>
      <c r="AL36" s="927" t="s">
        <v>159</v>
      </c>
      <c r="AM36" s="921"/>
    </row>
    <row r="37" spans="1:39" ht="33" customHeight="1">
      <c r="A37" s="918"/>
      <c r="B37" s="820"/>
      <c r="C37" s="820"/>
      <c r="D37" s="820"/>
      <c r="E37" s="820"/>
      <c r="F37" s="820"/>
      <c r="G37" s="820"/>
      <c r="H37" s="820"/>
      <c r="I37" s="820"/>
      <c r="J37" s="820"/>
      <c r="K37" s="819"/>
      <c r="L37" s="820"/>
      <c r="M37" s="820"/>
      <c r="N37" s="820"/>
      <c r="O37" s="820"/>
      <c r="P37" s="820"/>
      <c r="Q37" s="821"/>
      <c r="R37" s="841" t="s">
        <v>4</v>
      </c>
      <c r="S37" s="842"/>
      <c r="T37" s="841" t="s">
        <v>5</v>
      </c>
      <c r="U37" s="842"/>
      <c r="V37" s="841" t="s">
        <v>6</v>
      </c>
      <c r="W37" s="869"/>
      <c r="X37" s="869"/>
      <c r="Y37" s="819"/>
      <c r="Z37" s="820"/>
      <c r="AA37" s="821"/>
      <c r="AB37" s="841" t="s">
        <v>4</v>
      </c>
      <c r="AC37" s="842"/>
      <c r="AD37" s="841" t="s">
        <v>5</v>
      </c>
      <c r="AE37" s="842"/>
      <c r="AF37" s="841" t="s">
        <v>6</v>
      </c>
      <c r="AG37" s="869"/>
      <c r="AH37" s="869"/>
      <c r="AI37" s="819"/>
      <c r="AJ37" s="820"/>
      <c r="AK37" s="821"/>
      <c r="AL37" s="462" t="s">
        <v>160</v>
      </c>
      <c r="AM37" s="472" t="s">
        <v>256</v>
      </c>
    </row>
    <row r="38" spans="1:39" ht="18.75" customHeight="1">
      <c r="A38" s="884">
        <v>1</v>
      </c>
      <c r="B38" s="870"/>
      <c r="C38" s="870"/>
      <c r="D38" s="870"/>
      <c r="E38" s="870"/>
      <c r="F38" s="870"/>
      <c r="G38" s="870"/>
      <c r="H38" s="870"/>
      <c r="I38" s="870"/>
      <c r="J38" s="870"/>
      <c r="K38" s="856">
        <v>2</v>
      </c>
      <c r="L38" s="867"/>
      <c r="M38" s="867"/>
      <c r="N38" s="867"/>
      <c r="O38" s="867"/>
      <c r="P38" s="867"/>
      <c r="Q38" s="867"/>
      <c r="R38" s="856">
        <v>3</v>
      </c>
      <c r="S38" s="857"/>
      <c r="T38" s="856">
        <v>4</v>
      </c>
      <c r="U38" s="857"/>
      <c r="V38" s="856">
        <v>5</v>
      </c>
      <c r="W38" s="867"/>
      <c r="X38" s="857"/>
      <c r="Y38" s="856" t="s">
        <v>24</v>
      </c>
      <c r="Z38" s="867"/>
      <c r="AA38" s="867"/>
      <c r="AB38" s="856">
        <v>7</v>
      </c>
      <c r="AC38" s="857"/>
      <c r="AD38" s="856">
        <v>8</v>
      </c>
      <c r="AE38" s="857"/>
      <c r="AF38" s="856">
        <v>9</v>
      </c>
      <c r="AG38" s="867"/>
      <c r="AH38" s="857"/>
      <c r="AI38" s="870" t="s">
        <v>164</v>
      </c>
      <c r="AJ38" s="870"/>
      <c r="AK38" s="856"/>
      <c r="AL38" s="464" t="s">
        <v>255</v>
      </c>
      <c r="AM38" s="118">
        <v>12</v>
      </c>
    </row>
    <row r="39" spans="1:39" ht="18.75" customHeight="1">
      <c r="A39" s="103"/>
      <c r="B39" s="16"/>
      <c r="C39" s="16"/>
      <c r="D39" s="16"/>
      <c r="E39" s="16"/>
      <c r="F39" s="16"/>
      <c r="G39" s="16"/>
      <c r="H39" s="16"/>
      <c r="I39" s="16"/>
      <c r="J39" s="16"/>
      <c r="K39" s="15"/>
      <c r="L39" s="41"/>
      <c r="M39" s="41"/>
      <c r="N39" s="41"/>
      <c r="O39" s="41"/>
      <c r="P39" s="41"/>
      <c r="Q39" s="41"/>
      <c r="R39" s="833"/>
      <c r="S39" s="834"/>
      <c r="T39" s="825"/>
      <c r="U39" s="826"/>
      <c r="V39" s="835"/>
      <c r="W39" s="836"/>
      <c r="X39" s="837"/>
      <c r="Y39" s="810"/>
      <c r="Z39" s="811"/>
      <c r="AA39" s="811"/>
      <c r="AB39" s="833"/>
      <c r="AC39" s="834"/>
      <c r="AD39" s="825"/>
      <c r="AE39" s="826"/>
      <c r="AF39" s="835"/>
      <c r="AG39" s="836"/>
      <c r="AH39" s="837"/>
      <c r="AI39" s="810"/>
      <c r="AJ39" s="811"/>
      <c r="AK39" s="811"/>
      <c r="AL39" s="478"/>
      <c r="AM39" s="122"/>
    </row>
    <row r="40" spans="1:42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6"/>
      <c r="K40" s="40" t="s">
        <v>238</v>
      </c>
      <c r="L40" s="44"/>
      <c r="M40" s="44"/>
      <c r="N40" s="44"/>
      <c r="O40" s="44"/>
      <c r="P40" s="44"/>
      <c r="Q40" s="44"/>
      <c r="R40" s="833">
        <v>24</v>
      </c>
      <c r="S40" s="834"/>
      <c r="T40" s="825" t="s">
        <v>239</v>
      </c>
      <c r="U40" s="826"/>
      <c r="V40" s="835">
        <v>70000</v>
      </c>
      <c r="W40" s="836"/>
      <c r="X40" s="837"/>
      <c r="Y40" s="810">
        <f>V40*R40</f>
        <v>1680000</v>
      </c>
      <c r="Z40" s="811"/>
      <c r="AA40" s="811"/>
      <c r="AB40" s="833">
        <v>37</v>
      </c>
      <c r="AC40" s="834"/>
      <c r="AD40" s="825" t="s">
        <v>239</v>
      </c>
      <c r="AE40" s="826"/>
      <c r="AF40" s="835">
        <v>70000</v>
      </c>
      <c r="AG40" s="836"/>
      <c r="AH40" s="837"/>
      <c r="AI40" s="810">
        <f>AF40*AB40</f>
        <v>2590000</v>
      </c>
      <c r="AJ40" s="811"/>
      <c r="AK40" s="811"/>
      <c r="AL40" s="475">
        <f>AI40-Y40</f>
        <v>910000</v>
      </c>
      <c r="AM40" s="481">
        <f>AL40/Y40*100</f>
        <v>54.166666666666664</v>
      </c>
      <c r="AN40" s="25"/>
      <c r="AO40" s="23"/>
      <c r="AP40" s="23"/>
    </row>
    <row r="41" spans="1:41" ht="18.75" customHeight="1">
      <c r="A41" s="103"/>
      <c r="B41" s="16"/>
      <c r="C41" s="16"/>
      <c r="D41" s="16"/>
      <c r="E41" s="16"/>
      <c r="F41" s="16"/>
      <c r="G41" s="16"/>
      <c r="H41" s="16"/>
      <c r="I41" s="16"/>
      <c r="J41" s="16"/>
      <c r="K41" s="40"/>
      <c r="L41" s="44"/>
      <c r="M41" s="44"/>
      <c r="N41" s="44"/>
      <c r="O41" s="44"/>
      <c r="P41" s="44"/>
      <c r="Q41" s="44"/>
      <c r="R41" s="833"/>
      <c r="S41" s="834"/>
      <c r="T41" s="825"/>
      <c r="U41" s="826"/>
      <c r="V41" s="835"/>
      <c r="W41" s="836"/>
      <c r="X41" s="837"/>
      <c r="Y41" s="810"/>
      <c r="Z41" s="811"/>
      <c r="AA41" s="812"/>
      <c r="AB41" s="833"/>
      <c r="AC41" s="834"/>
      <c r="AD41" s="825"/>
      <c r="AE41" s="826"/>
      <c r="AF41" s="845"/>
      <c r="AG41" s="846"/>
      <c r="AH41" s="847"/>
      <c r="AI41" s="810"/>
      <c r="AJ41" s="811"/>
      <c r="AK41" s="811"/>
      <c r="AL41" s="475"/>
      <c r="AM41" s="122"/>
      <c r="AO41" s="449">
        <f>AI43-G50</f>
        <v>0</v>
      </c>
    </row>
    <row r="42" spans="1:39" ht="18.7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3"/>
      <c r="L42" s="34"/>
      <c r="M42" s="34"/>
      <c r="N42" s="34"/>
      <c r="O42" s="34"/>
      <c r="P42" s="34"/>
      <c r="Q42" s="34"/>
      <c r="R42" s="899"/>
      <c r="S42" s="907"/>
      <c r="T42" s="905"/>
      <c r="U42" s="906"/>
      <c r="V42" s="896"/>
      <c r="W42" s="897"/>
      <c r="X42" s="898"/>
      <c r="Y42" s="843"/>
      <c r="Z42" s="844"/>
      <c r="AA42" s="844"/>
      <c r="AB42" s="899"/>
      <c r="AC42" s="907"/>
      <c r="AD42" s="905"/>
      <c r="AE42" s="906"/>
      <c r="AF42" s="896"/>
      <c r="AG42" s="897"/>
      <c r="AH42" s="898"/>
      <c r="AI42" s="843"/>
      <c r="AJ42" s="844"/>
      <c r="AK42" s="844"/>
      <c r="AL42" s="479"/>
      <c r="AM42" s="180"/>
    </row>
    <row r="43" spans="1:39" ht="18.75" customHeight="1">
      <c r="A43" s="104"/>
      <c r="B43" s="29"/>
      <c r="C43" s="29"/>
      <c r="D43" s="29"/>
      <c r="E43" s="29"/>
      <c r="F43" s="29"/>
      <c r="G43" s="29"/>
      <c r="H43" s="29"/>
      <c r="I43" s="29"/>
      <c r="J43" s="29"/>
      <c r="K43" s="34"/>
      <c r="L43" s="34"/>
      <c r="M43" s="34"/>
      <c r="N43" s="34"/>
      <c r="O43" s="34"/>
      <c r="P43" s="34"/>
      <c r="Q43" s="34"/>
      <c r="R43" s="900"/>
      <c r="S43" s="900"/>
      <c r="T43" s="840"/>
      <c r="U43" s="840"/>
      <c r="V43" s="848" t="s">
        <v>25</v>
      </c>
      <c r="W43" s="848"/>
      <c r="X43" s="849"/>
      <c r="Y43" s="850">
        <f>Y26</f>
        <v>7260000</v>
      </c>
      <c r="Z43" s="851"/>
      <c r="AA43" s="851"/>
      <c r="AB43" s="899"/>
      <c r="AC43" s="900"/>
      <c r="AD43" s="840"/>
      <c r="AE43" s="840"/>
      <c r="AF43" s="848" t="s">
        <v>25</v>
      </c>
      <c r="AG43" s="848"/>
      <c r="AH43" s="849"/>
      <c r="AI43" s="850">
        <f>AI26</f>
        <v>9850000</v>
      </c>
      <c r="AJ43" s="851"/>
      <c r="AK43" s="851"/>
      <c r="AL43" s="480">
        <f>AI43-Y43</f>
        <v>2590000</v>
      </c>
      <c r="AM43" s="489">
        <f>AL43/Y43*100</f>
        <v>35.67493112947658</v>
      </c>
    </row>
    <row r="44" spans="1:39" ht="18.75" customHeight="1">
      <c r="A44" s="105"/>
      <c r="B44" s="9" t="s">
        <v>258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157"/>
    </row>
    <row r="45" spans="1:39" ht="8.25" customHeight="1">
      <c r="A45" s="106"/>
      <c r="B45" s="5"/>
      <c r="C45" s="5"/>
      <c r="D45" s="5"/>
      <c r="E45" s="5"/>
      <c r="F45" s="5"/>
      <c r="G45" s="5"/>
      <c r="H45" s="18"/>
      <c r="I45" s="5"/>
      <c r="J45" s="1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5"/>
      <c r="V45" s="5"/>
      <c r="W45" s="5"/>
      <c r="X45" s="25"/>
      <c r="Y45" s="5"/>
      <c r="Z45" s="5"/>
      <c r="AA45" s="164"/>
      <c r="AB45" s="670" t="s">
        <v>97</v>
      </c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2"/>
    </row>
    <row r="46" spans="1:39" ht="18.75" customHeight="1">
      <c r="A46" s="106"/>
      <c r="B46" s="5" t="s">
        <v>26</v>
      </c>
      <c r="C46" s="18"/>
      <c r="D46" s="5"/>
      <c r="E46" s="5"/>
      <c r="F46" s="28" t="s">
        <v>57</v>
      </c>
      <c r="G46" s="855">
        <v>1820000</v>
      </c>
      <c r="H46" s="855"/>
      <c r="I46" s="855"/>
      <c r="J46" s="855"/>
      <c r="K46" s="5"/>
      <c r="L46" s="5"/>
      <c r="M46" s="5"/>
      <c r="N46" s="5"/>
      <c r="O46" s="19"/>
      <c r="P46" s="19"/>
      <c r="Q46" s="19"/>
      <c r="R46" s="19"/>
      <c r="S46" s="19"/>
      <c r="T46" s="19"/>
      <c r="U46" s="5"/>
      <c r="V46" s="5"/>
      <c r="W46" s="25"/>
      <c r="X46" s="5"/>
      <c r="Y46" s="5"/>
      <c r="Z46" s="5"/>
      <c r="AA46" s="6"/>
      <c r="AB46" s="670"/>
      <c r="AC46" s="671"/>
      <c r="AD46" s="671"/>
      <c r="AE46" s="671"/>
      <c r="AF46" s="671"/>
      <c r="AG46" s="671"/>
      <c r="AH46" s="671"/>
      <c r="AI46" s="671"/>
      <c r="AJ46" s="671"/>
      <c r="AK46" s="671"/>
      <c r="AL46" s="671"/>
      <c r="AM46" s="672"/>
    </row>
    <row r="47" spans="1:39" ht="18.75" customHeight="1">
      <c r="A47" s="106"/>
      <c r="B47" s="5" t="s">
        <v>27</v>
      </c>
      <c r="C47" s="18"/>
      <c r="D47" s="5"/>
      <c r="E47" s="5"/>
      <c r="F47" s="28" t="s">
        <v>57</v>
      </c>
      <c r="G47" s="855">
        <v>1820000</v>
      </c>
      <c r="H47" s="855"/>
      <c r="I47" s="855"/>
      <c r="J47" s="855"/>
      <c r="K47" s="5"/>
      <c r="L47" s="5"/>
      <c r="M47" s="5"/>
      <c r="N47" s="5"/>
      <c r="O47" s="19"/>
      <c r="P47" s="19"/>
      <c r="Q47" s="19"/>
      <c r="R47" s="19"/>
      <c r="S47" s="19"/>
      <c r="T47" s="19"/>
      <c r="U47" s="5"/>
      <c r="V47" s="5"/>
      <c r="W47" s="25"/>
      <c r="X47" s="5"/>
      <c r="Y47" s="5"/>
      <c r="Z47" s="5"/>
      <c r="AA47" s="5"/>
      <c r="AB47" s="119"/>
      <c r="AC47" s="19"/>
      <c r="AD47" s="19"/>
      <c r="AE47" s="5"/>
      <c r="AF47" s="5"/>
      <c r="AG47" s="25"/>
      <c r="AH47" s="5"/>
      <c r="AI47" s="5"/>
      <c r="AJ47" s="5"/>
      <c r="AK47" s="5"/>
      <c r="AL47" s="5"/>
      <c r="AM47" s="107"/>
    </row>
    <row r="48" spans="1:39" ht="18.75" customHeight="1">
      <c r="A48" s="106"/>
      <c r="B48" s="5" t="s">
        <v>28</v>
      </c>
      <c r="C48" s="18"/>
      <c r="D48" s="5"/>
      <c r="E48" s="5"/>
      <c r="F48" s="28" t="s">
        <v>57</v>
      </c>
      <c r="G48" s="855">
        <v>1720000</v>
      </c>
      <c r="H48" s="855"/>
      <c r="I48" s="855"/>
      <c r="J48" s="855"/>
      <c r="K48" s="5"/>
      <c r="L48" s="5"/>
      <c r="M48" s="5"/>
      <c r="N48" s="5"/>
      <c r="O48" s="19"/>
      <c r="P48" s="19"/>
      <c r="Q48" s="19"/>
      <c r="R48" s="19"/>
      <c r="S48" s="19"/>
      <c r="T48" s="19"/>
      <c r="U48" s="5"/>
      <c r="V48" s="5"/>
      <c r="W48" s="25"/>
      <c r="X48" s="5"/>
      <c r="Y48" s="5"/>
      <c r="Z48" s="5"/>
      <c r="AA48" s="5"/>
      <c r="AB48" s="119"/>
      <c r="AC48" s="19"/>
      <c r="AD48" s="19"/>
      <c r="AE48" s="5"/>
      <c r="AF48" s="5"/>
      <c r="AG48" s="25"/>
      <c r="AH48" s="5"/>
      <c r="AI48" s="5"/>
      <c r="AJ48" s="5"/>
      <c r="AK48" s="5"/>
      <c r="AL48" s="5"/>
      <c r="AM48" s="107"/>
    </row>
    <row r="49" spans="1:39" ht="18.75" customHeight="1">
      <c r="A49" s="106"/>
      <c r="B49" s="5" t="s">
        <v>29</v>
      </c>
      <c r="C49" s="21"/>
      <c r="D49" s="20"/>
      <c r="E49" s="5"/>
      <c r="F49" s="28" t="s">
        <v>57</v>
      </c>
      <c r="G49" s="855">
        <v>4490000</v>
      </c>
      <c r="H49" s="855"/>
      <c r="I49" s="855"/>
      <c r="J49" s="855"/>
      <c r="K49" s="5"/>
      <c r="L49" s="5"/>
      <c r="M49" s="5"/>
      <c r="N49" s="5"/>
      <c r="O49" s="22"/>
      <c r="P49" s="22"/>
      <c r="Q49" s="22"/>
      <c r="R49" s="22"/>
      <c r="S49" s="22"/>
      <c r="T49" s="22"/>
      <c r="U49" s="5"/>
      <c r="V49" s="5"/>
      <c r="W49" s="37"/>
      <c r="X49" s="5"/>
      <c r="Y49" s="5"/>
      <c r="Z49" s="5"/>
      <c r="AA49" s="5"/>
      <c r="AB49" s="893" t="s">
        <v>225</v>
      </c>
      <c r="AC49" s="894"/>
      <c r="AD49" s="894"/>
      <c r="AE49" s="894"/>
      <c r="AF49" s="894"/>
      <c r="AG49" s="894"/>
      <c r="AH49" s="894"/>
      <c r="AI49" s="894"/>
      <c r="AJ49" s="894"/>
      <c r="AK49" s="894"/>
      <c r="AL49" s="894"/>
      <c r="AM49" s="895"/>
    </row>
    <row r="50" spans="1:39" ht="18.75" customHeight="1" thickBot="1">
      <c r="A50" s="106"/>
      <c r="B50" s="5"/>
      <c r="C50" s="5"/>
      <c r="D50" s="46" t="s">
        <v>25</v>
      </c>
      <c r="E50" s="5"/>
      <c r="F50" s="28" t="s">
        <v>57</v>
      </c>
      <c r="G50" s="904">
        <f>SUM(G46:J49)</f>
        <v>9850000</v>
      </c>
      <c r="H50" s="904"/>
      <c r="I50" s="904"/>
      <c r="J50" s="90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25"/>
      <c r="X50" s="5"/>
      <c r="Y50" s="24"/>
      <c r="Z50" s="24"/>
      <c r="AA50" s="24"/>
      <c r="AB50" s="670" t="str">
        <f>makan!AB49</f>
        <v>Pembina Tingkat I</v>
      </c>
      <c r="AC50" s="914"/>
      <c r="AD50" s="914"/>
      <c r="AE50" s="914"/>
      <c r="AF50" s="914"/>
      <c r="AG50" s="914"/>
      <c r="AH50" s="914"/>
      <c r="AI50" s="914"/>
      <c r="AJ50" s="914"/>
      <c r="AK50" s="914"/>
      <c r="AL50" s="914"/>
      <c r="AM50" s="915"/>
    </row>
    <row r="51" spans="1:39" ht="18.75" customHeight="1" thickTop="1">
      <c r="A51" s="10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5"/>
      <c r="X51" s="5"/>
      <c r="Y51" s="5"/>
      <c r="Z51" s="5"/>
      <c r="AA51" s="5"/>
      <c r="AB51" s="670" t="s">
        <v>136</v>
      </c>
      <c r="AC51" s="671"/>
      <c r="AD51" s="671"/>
      <c r="AE51" s="671"/>
      <c r="AF51" s="671"/>
      <c r="AG51" s="671"/>
      <c r="AH51" s="671"/>
      <c r="AI51" s="671"/>
      <c r="AJ51" s="671"/>
      <c r="AK51" s="671"/>
      <c r="AL51" s="671"/>
      <c r="AM51" s="672"/>
    </row>
    <row r="52" spans="1:39" ht="18.75" customHeight="1">
      <c r="A52" s="901" t="s">
        <v>260</v>
      </c>
      <c r="B52" s="902"/>
      <c r="C52" s="902"/>
      <c r="D52" s="902"/>
      <c r="E52" s="902"/>
      <c r="F52" s="902"/>
      <c r="G52" s="902"/>
      <c r="H52" s="902"/>
      <c r="I52" s="902"/>
      <c r="J52" s="902"/>
      <c r="K52" s="902"/>
      <c r="L52" s="902"/>
      <c r="M52" s="902"/>
      <c r="N52" s="902"/>
      <c r="O52" s="902"/>
      <c r="P52" s="902"/>
      <c r="Q52" s="902"/>
      <c r="R52" s="902"/>
      <c r="S52" s="902"/>
      <c r="T52" s="902"/>
      <c r="U52" s="902"/>
      <c r="V52" s="902"/>
      <c r="W52" s="902"/>
      <c r="X52" s="902"/>
      <c r="Y52" s="902"/>
      <c r="Z52" s="902"/>
      <c r="AA52" s="903"/>
      <c r="AB52" s="16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7"/>
    </row>
    <row r="53" spans="1:39" ht="4.5" customHeight="1">
      <c r="A53" s="10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07"/>
    </row>
    <row r="54" spans="1:39" ht="15" customHeight="1">
      <c r="A54" s="10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25"/>
      <c r="X54" s="5"/>
      <c r="Y54" s="5"/>
      <c r="Z54" s="5"/>
      <c r="AA54" s="5"/>
      <c r="AB54" s="852" t="str">
        <f>makan!AB53</f>
        <v>Wonosobo,          Agustus 2019</v>
      </c>
      <c r="AC54" s="853"/>
      <c r="AD54" s="853"/>
      <c r="AE54" s="853"/>
      <c r="AF54" s="853"/>
      <c r="AG54" s="853"/>
      <c r="AH54" s="853"/>
      <c r="AI54" s="853"/>
      <c r="AJ54" s="853"/>
      <c r="AK54" s="853"/>
      <c r="AL54" s="853"/>
      <c r="AM54" s="854"/>
    </row>
    <row r="55" spans="1:39" ht="14.25" customHeight="1">
      <c r="A55" s="10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25"/>
      <c r="X55" s="5"/>
      <c r="Y55" s="5"/>
      <c r="Z55" s="5"/>
      <c r="AA55" s="5"/>
      <c r="AB55" s="4"/>
      <c r="AC55" s="5"/>
      <c r="AD55" s="5"/>
      <c r="AE55" s="5"/>
      <c r="AF55" s="5"/>
      <c r="AG55" s="25"/>
      <c r="AH55" s="5"/>
      <c r="AI55" s="5"/>
      <c r="AJ55" s="5"/>
      <c r="AK55" s="5"/>
      <c r="AL55" s="5"/>
      <c r="AM55" s="107"/>
    </row>
    <row r="56" spans="1:39" ht="15.75" customHeight="1">
      <c r="A56" s="109"/>
      <c r="B56" s="17" t="s">
        <v>31</v>
      </c>
      <c r="C56" s="5" t="s">
        <v>163</v>
      </c>
      <c r="D56" s="5"/>
      <c r="E56" s="5"/>
      <c r="F56" s="33"/>
      <c r="G56" s="33"/>
      <c r="H56" s="33"/>
      <c r="I56" s="5"/>
      <c r="J56" s="47"/>
      <c r="K56" s="47" t="s">
        <v>31</v>
      </c>
      <c r="L56" s="33" t="s">
        <v>110</v>
      </c>
      <c r="M56" s="5"/>
      <c r="N56" s="5"/>
      <c r="O56" s="5"/>
      <c r="P56" s="5"/>
      <c r="Q56" s="33"/>
      <c r="R56" s="33"/>
      <c r="S56" s="33"/>
      <c r="T56" s="33"/>
      <c r="U56" s="5"/>
      <c r="V56" s="5"/>
      <c r="W56" s="25"/>
      <c r="X56" s="5"/>
      <c r="Y56" s="5"/>
      <c r="Z56" s="5"/>
      <c r="AA56" s="5"/>
      <c r="AB56" s="670" t="s">
        <v>30</v>
      </c>
      <c r="AC56" s="671"/>
      <c r="AD56" s="671"/>
      <c r="AE56" s="671"/>
      <c r="AF56" s="671"/>
      <c r="AG56" s="671"/>
      <c r="AH56" s="671"/>
      <c r="AI56" s="671"/>
      <c r="AJ56" s="671"/>
      <c r="AK56" s="671"/>
      <c r="AL56" s="671"/>
      <c r="AM56" s="672"/>
    </row>
    <row r="57" spans="1:39" ht="14.25" customHeight="1">
      <c r="A57" s="109"/>
      <c r="B57" s="1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5"/>
      <c r="X57" s="5"/>
      <c r="Y57" s="5"/>
      <c r="Z57" s="5"/>
      <c r="AA57" s="5"/>
      <c r="AB57" s="670" t="s">
        <v>53</v>
      </c>
      <c r="AC57" s="671"/>
      <c r="AD57" s="671"/>
      <c r="AE57" s="671"/>
      <c r="AF57" s="671"/>
      <c r="AG57" s="671"/>
      <c r="AH57" s="671"/>
      <c r="AI57" s="671"/>
      <c r="AJ57" s="671"/>
      <c r="AK57" s="671"/>
      <c r="AL57" s="671"/>
      <c r="AM57" s="672"/>
    </row>
    <row r="58" spans="1:39" ht="18.75" customHeight="1">
      <c r="A58" s="109"/>
      <c r="B58" s="17"/>
      <c r="C58" s="5"/>
      <c r="D58" s="5"/>
      <c r="E58" s="5"/>
      <c r="F58" s="33"/>
      <c r="G58" s="33"/>
      <c r="H58" s="33"/>
      <c r="I58" s="33"/>
      <c r="J58" s="33"/>
      <c r="K58" s="33"/>
      <c r="L58" s="5"/>
      <c r="M58" s="47"/>
      <c r="N58" s="33"/>
      <c r="P58" s="47"/>
      <c r="Q58" s="33"/>
      <c r="R58" s="33"/>
      <c r="S58" s="33"/>
      <c r="T58" s="33"/>
      <c r="U58" s="5"/>
      <c r="V58" s="5"/>
      <c r="W58" s="48"/>
      <c r="X58" s="5"/>
      <c r="Y58" s="5"/>
      <c r="Z58" s="5"/>
      <c r="AA58" s="5"/>
      <c r="AB58" s="120"/>
      <c r="AC58" s="33"/>
      <c r="AD58" s="33"/>
      <c r="AE58" s="5"/>
      <c r="AF58" s="5"/>
      <c r="AG58" s="48"/>
      <c r="AH58" s="5"/>
      <c r="AI58" s="5"/>
      <c r="AJ58" s="5"/>
      <c r="AK58" s="5"/>
      <c r="AL58" s="5"/>
      <c r="AM58" s="107"/>
    </row>
    <row r="59" spans="1:39" ht="15" customHeight="1">
      <c r="A59" s="106"/>
      <c r="B59" s="17" t="s">
        <v>32</v>
      </c>
      <c r="C59" s="5" t="s">
        <v>628</v>
      </c>
      <c r="D59" s="5"/>
      <c r="E59" s="5"/>
      <c r="F59" s="33"/>
      <c r="G59" s="33"/>
      <c r="H59" s="33"/>
      <c r="I59" s="33"/>
      <c r="J59" s="33"/>
      <c r="K59" s="33"/>
      <c r="L59" s="5"/>
      <c r="M59" s="47"/>
      <c r="N59" s="33"/>
      <c r="P59" s="47" t="s">
        <v>32</v>
      </c>
      <c r="Q59" s="33" t="s">
        <v>110</v>
      </c>
      <c r="R59" s="30"/>
      <c r="S59" s="30"/>
      <c r="T59" s="30"/>
      <c r="U59" s="30"/>
      <c r="V59" s="30"/>
      <c r="W59" s="25"/>
      <c r="X59" s="30"/>
      <c r="Y59" s="30"/>
      <c r="Z59" s="30"/>
      <c r="AA59" s="30"/>
      <c r="AB59" s="32"/>
      <c r="AC59" s="30"/>
      <c r="AD59" s="30"/>
      <c r="AE59" s="30"/>
      <c r="AF59" s="30"/>
      <c r="AG59" s="25"/>
      <c r="AH59" s="30"/>
      <c r="AI59" s="30"/>
      <c r="AJ59" s="30"/>
      <c r="AK59" s="30"/>
      <c r="AL59" s="30"/>
      <c r="AM59" s="107"/>
    </row>
    <row r="60" spans="1:39" s="23" customFormat="1" ht="17.25" customHeight="1">
      <c r="A60" s="110"/>
      <c r="B60" s="17"/>
      <c r="C60" s="5"/>
      <c r="D60" s="5"/>
      <c r="E60" s="5"/>
      <c r="F60" s="25"/>
      <c r="G60" s="25"/>
      <c r="H60" s="25"/>
      <c r="I60" s="25"/>
      <c r="J60" s="47"/>
      <c r="K60" s="47"/>
      <c r="L60" s="33"/>
      <c r="M60" s="25"/>
      <c r="N60" s="25"/>
      <c r="O60" s="25"/>
      <c r="P60" s="25"/>
      <c r="Q60" s="25"/>
      <c r="R60" s="25"/>
      <c r="S60" s="25"/>
      <c r="T60" s="25"/>
      <c r="U60" s="49"/>
      <c r="V60" s="49"/>
      <c r="W60" s="37"/>
      <c r="X60" s="49"/>
      <c r="Y60" s="49"/>
      <c r="Z60" s="5"/>
      <c r="AA60" s="5"/>
      <c r="AB60" s="893" t="s">
        <v>205</v>
      </c>
      <c r="AC60" s="894"/>
      <c r="AD60" s="894"/>
      <c r="AE60" s="894"/>
      <c r="AF60" s="894"/>
      <c r="AG60" s="894"/>
      <c r="AH60" s="894"/>
      <c r="AI60" s="894"/>
      <c r="AJ60" s="894"/>
      <c r="AK60" s="894"/>
      <c r="AL60" s="894"/>
      <c r="AM60" s="895"/>
    </row>
    <row r="61" spans="1:39" s="23" customFormat="1" ht="17.25" customHeight="1">
      <c r="A61" s="110"/>
      <c r="B61" s="17"/>
      <c r="C61" s="5"/>
      <c r="D61" s="5"/>
      <c r="E61" s="5"/>
      <c r="F61" s="25"/>
      <c r="G61" s="25"/>
      <c r="H61" s="25"/>
      <c r="I61" s="25"/>
      <c r="J61" s="47"/>
      <c r="K61" s="47"/>
      <c r="L61" s="33"/>
      <c r="M61" s="25"/>
      <c r="N61" s="25"/>
      <c r="O61" s="25"/>
      <c r="P61" s="25"/>
      <c r="Q61" s="25"/>
      <c r="R61" s="25"/>
      <c r="S61" s="25"/>
      <c r="T61" s="25"/>
      <c r="U61" s="49"/>
      <c r="V61" s="49"/>
      <c r="W61" s="37"/>
      <c r="X61" s="49"/>
      <c r="Y61" s="49"/>
      <c r="Z61" s="5"/>
      <c r="AA61" s="5"/>
      <c r="AB61" s="670" t="s">
        <v>206</v>
      </c>
      <c r="AC61" s="671"/>
      <c r="AD61" s="671"/>
      <c r="AE61" s="671"/>
      <c r="AF61" s="671"/>
      <c r="AG61" s="671"/>
      <c r="AH61" s="671"/>
      <c r="AI61" s="671"/>
      <c r="AJ61" s="671"/>
      <c r="AK61" s="671"/>
      <c r="AL61" s="671"/>
      <c r="AM61" s="672"/>
    </row>
    <row r="62" spans="1:39" s="23" customFormat="1" ht="18.75" customHeight="1">
      <c r="A62" s="110"/>
      <c r="B62" s="25"/>
      <c r="C62" s="25"/>
      <c r="D62" s="25"/>
      <c r="E62" s="25"/>
      <c r="F62" s="25"/>
      <c r="G62" s="17"/>
      <c r="H62" s="5"/>
      <c r="I62" s="5"/>
      <c r="J62" s="5"/>
      <c r="K62" s="25"/>
      <c r="L62" s="25"/>
      <c r="M62" s="25"/>
      <c r="N62" s="47"/>
      <c r="O62" s="33"/>
      <c r="P62" s="25"/>
      <c r="Q62" s="25"/>
      <c r="R62" s="25"/>
      <c r="S62" s="25"/>
      <c r="T62" s="25"/>
      <c r="U62" s="49"/>
      <c r="V62" s="49"/>
      <c r="W62" s="25"/>
      <c r="X62" s="49"/>
      <c r="Y62" s="49"/>
      <c r="Z62" s="5"/>
      <c r="AA62" s="5"/>
      <c r="AB62" s="670"/>
      <c r="AC62" s="671"/>
      <c r="AD62" s="671"/>
      <c r="AE62" s="671"/>
      <c r="AF62" s="671"/>
      <c r="AG62" s="671"/>
      <c r="AH62" s="671"/>
      <c r="AI62" s="671"/>
      <c r="AJ62" s="671"/>
      <c r="AK62" s="671"/>
      <c r="AL62" s="671"/>
      <c r="AM62" s="672"/>
    </row>
    <row r="63" spans="1:39" ht="5.25" customHeight="1" thickBot="1">
      <c r="A63" s="111"/>
      <c r="B63" s="112"/>
      <c r="C63" s="112"/>
      <c r="D63" s="112"/>
      <c r="E63" s="112"/>
      <c r="F63" s="112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4"/>
      <c r="X63" s="113"/>
      <c r="Y63" s="113"/>
      <c r="Z63" s="113"/>
      <c r="AA63" s="113"/>
      <c r="AB63" s="121"/>
      <c r="AC63" s="113"/>
      <c r="AD63" s="113"/>
      <c r="AE63" s="113"/>
      <c r="AF63" s="113"/>
      <c r="AG63" s="114"/>
      <c r="AH63" s="113"/>
      <c r="AI63" s="113"/>
      <c r="AJ63" s="113"/>
      <c r="AK63" s="113"/>
      <c r="AL63" s="113"/>
      <c r="AM63" s="115"/>
    </row>
    <row r="64" spans="1:38" ht="17.25" thickTop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6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6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6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6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</sheetData>
  <sheetProtection/>
  <mergeCells count="191">
    <mergeCell ref="AL35:AM35"/>
    <mergeCell ref="AL36:AM36"/>
    <mergeCell ref="AL22:AM22"/>
    <mergeCell ref="AL23:AM23"/>
    <mergeCell ref="AL15:AM15"/>
    <mergeCell ref="AL16:AM16"/>
    <mergeCell ref="AL17:AM17"/>
    <mergeCell ref="AL18:AM18"/>
    <mergeCell ref="A33:AM34"/>
    <mergeCell ref="A35:J37"/>
    <mergeCell ref="A1:AA1"/>
    <mergeCell ref="AB1:AH1"/>
    <mergeCell ref="AI1:AM2"/>
    <mergeCell ref="A2:AA2"/>
    <mergeCell ref="A3:AM3"/>
    <mergeCell ref="A4:AM4"/>
    <mergeCell ref="M5:AM5"/>
    <mergeCell ref="A12:AM12"/>
    <mergeCell ref="A13:F14"/>
    <mergeCell ref="G13:AG13"/>
    <mergeCell ref="AH13:AM13"/>
    <mergeCell ref="G14:T14"/>
    <mergeCell ref="U14:AG14"/>
    <mergeCell ref="AH14:AK14"/>
    <mergeCell ref="AL14:AM14"/>
    <mergeCell ref="AH15:AK15"/>
    <mergeCell ref="AH16:AK16"/>
    <mergeCell ref="AH17:AK17"/>
    <mergeCell ref="AH18:AK18"/>
    <mergeCell ref="A20:AM20"/>
    <mergeCell ref="A21:AM21"/>
    <mergeCell ref="A22:J24"/>
    <mergeCell ref="K22:Q24"/>
    <mergeCell ref="R22:X22"/>
    <mergeCell ref="Y22:AA24"/>
    <mergeCell ref="AB22:AH22"/>
    <mergeCell ref="AI22:AK24"/>
    <mergeCell ref="R23:X23"/>
    <mergeCell ref="AB23:AH23"/>
    <mergeCell ref="R24:S24"/>
    <mergeCell ref="T24:U24"/>
    <mergeCell ref="V24:X24"/>
    <mergeCell ref="AB24:AC24"/>
    <mergeCell ref="AD24:AE24"/>
    <mergeCell ref="AF24:AH24"/>
    <mergeCell ref="A25:J25"/>
    <mergeCell ref="K25:Q25"/>
    <mergeCell ref="R25:S25"/>
    <mergeCell ref="T25:U25"/>
    <mergeCell ref="V25:X25"/>
    <mergeCell ref="Y25:AA25"/>
    <mergeCell ref="AB25:AC25"/>
    <mergeCell ref="AD25:AE25"/>
    <mergeCell ref="AF25:AH25"/>
    <mergeCell ref="AI25:AK25"/>
    <mergeCell ref="R26:S26"/>
    <mergeCell ref="T26:U26"/>
    <mergeCell ref="V26:X26"/>
    <mergeCell ref="Y26:AA26"/>
    <mergeCell ref="AB26:AC26"/>
    <mergeCell ref="AD26:AE26"/>
    <mergeCell ref="AF26:AH26"/>
    <mergeCell ref="AI26:AK26"/>
    <mergeCell ref="R27:S27"/>
    <mergeCell ref="T27:U27"/>
    <mergeCell ref="V27:X27"/>
    <mergeCell ref="Y27:AA27"/>
    <mergeCell ref="AB27:AC27"/>
    <mergeCell ref="AD27:AE27"/>
    <mergeCell ref="AF27:AH27"/>
    <mergeCell ref="AI27:AK27"/>
    <mergeCell ref="R28:S28"/>
    <mergeCell ref="T28:U28"/>
    <mergeCell ref="V28:X28"/>
    <mergeCell ref="Y28:AA28"/>
    <mergeCell ref="AB28:AC28"/>
    <mergeCell ref="AD28:AE28"/>
    <mergeCell ref="AF28:AH28"/>
    <mergeCell ref="AI28:AK28"/>
    <mergeCell ref="R29:S29"/>
    <mergeCell ref="T29:U29"/>
    <mergeCell ref="V29:X29"/>
    <mergeCell ref="Y29:AA29"/>
    <mergeCell ref="AB29:AC29"/>
    <mergeCell ref="AD29:AE29"/>
    <mergeCell ref="AF29:AH29"/>
    <mergeCell ref="AI29:AK29"/>
    <mergeCell ref="AN29:AP29"/>
    <mergeCell ref="R30:S30"/>
    <mergeCell ref="T30:U30"/>
    <mergeCell ref="V30:X30"/>
    <mergeCell ref="Y30:AA30"/>
    <mergeCell ref="AB30:AC30"/>
    <mergeCell ref="AD30:AE30"/>
    <mergeCell ref="AF30:AH30"/>
    <mergeCell ref="AI30:AK30"/>
    <mergeCell ref="R31:S31"/>
    <mergeCell ref="T31:U31"/>
    <mergeCell ref="V31:X31"/>
    <mergeCell ref="Y31:AA31"/>
    <mergeCell ref="AB31:AC31"/>
    <mergeCell ref="AD31:AE31"/>
    <mergeCell ref="AF31:AH31"/>
    <mergeCell ref="AI31:AK31"/>
    <mergeCell ref="R32:S32"/>
    <mergeCell ref="T32:U32"/>
    <mergeCell ref="V32:X32"/>
    <mergeCell ref="Y32:AA32"/>
    <mergeCell ref="AB32:AC32"/>
    <mergeCell ref="AD32:AE32"/>
    <mergeCell ref="AF32:AH32"/>
    <mergeCell ref="AI32:AK32"/>
    <mergeCell ref="K35:Q37"/>
    <mergeCell ref="R35:X35"/>
    <mergeCell ref="Y35:AA37"/>
    <mergeCell ref="AB35:AH35"/>
    <mergeCell ref="AI35:AK37"/>
    <mergeCell ref="R36:X36"/>
    <mergeCell ref="AB36:AH36"/>
    <mergeCell ref="R37:S37"/>
    <mergeCell ref="T37:U37"/>
    <mergeCell ref="V37:X37"/>
    <mergeCell ref="AB37:AC37"/>
    <mergeCell ref="AD37:AE37"/>
    <mergeCell ref="AF37:AH37"/>
    <mergeCell ref="A38:J38"/>
    <mergeCell ref="K38:Q38"/>
    <mergeCell ref="R38:S38"/>
    <mergeCell ref="T38:U38"/>
    <mergeCell ref="V38:X38"/>
    <mergeCell ref="Y38:AA38"/>
    <mergeCell ref="AB38:AC38"/>
    <mergeCell ref="AD38:AE38"/>
    <mergeCell ref="AF38:AH38"/>
    <mergeCell ref="AI38:AK38"/>
    <mergeCell ref="R39:S39"/>
    <mergeCell ref="T39:U39"/>
    <mergeCell ref="V39:X39"/>
    <mergeCell ref="Y39:AA39"/>
    <mergeCell ref="AB39:AC39"/>
    <mergeCell ref="AD39:AE39"/>
    <mergeCell ref="AF39:AH39"/>
    <mergeCell ref="AI39:AK39"/>
    <mergeCell ref="R40:S40"/>
    <mergeCell ref="T40:U40"/>
    <mergeCell ref="V40:X40"/>
    <mergeCell ref="Y40:AA40"/>
    <mergeCell ref="AB40:AC40"/>
    <mergeCell ref="AD40:AE40"/>
    <mergeCell ref="AF40:AH40"/>
    <mergeCell ref="AI40:AK40"/>
    <mergeCell ref="R41:S41"/>
    <mergeCell ref="T41:U41"/>
    <mergeCell ref="V41:X41"/>
    <mergeCell ref="Y41:AA41"/>
    <mergeCell ref="AB41:AC41"/>
    <mergeCell ref="AD41:AE41"/>
    <mergeCell ref="R42:S42"/>
    <mergeCell ref="T42:U42"/>
    <mergeCell ref="V42:X42"/>
    <mergeCell ref="Y42:AA42"/>
    <mergeCell ref="AB42:AC42"/>
    <mergeCell ref="AD42:AE42"/>
    <mergeCell ref="V43:X43"/>
    <mergeCell ref="Y43:AA43"/>
    <mergeCell ref="AB43:AC43"/>
    <mergeCell ref="AD43:AE43"/>
    <mergeCell ref="AF41:AH41"/>
    <mergeCell ref="AI41:AK41"/>
    <mergeCell ref="AF42:AH42"/>
    <mergeCell ref="AI42:AK42"/>
    <mergeCell ref="AB54:AM54"/>
    <mergeCell ref="AB56:AM56"/>
    <mergeCell ref="AF43:AH43"/>
    <mergeCell ref="AI43:AK43"/>
    <mergeCell ref="AB45:AM46"/>
    <mergeCell ref="G46:J46"/>
    <mergeCell ref="G47:J47"/>
    <mergeCell ref="G48:J48"/>
    <mergeCell ref="R43:S43"/>
    <mergeCell ref="T43:U43"/>
    <mergeCell ref="G49:J49"/>
    <mergeCell ref="AB49:AM49"/>
    <mergeCell ref="AB57:AM57"/>
    <mergeCell ref="AB60:AM60"/>
    <mergeCell ref="AB61:AM61"/>
    <mergeCell ref="AB62:AM62"/>
    <mergeCell ref="G50:J50"/>
    <mergeCell ref="AB50:AM50"/>
    <mergeCell ref="AB51:AM51"/>
    <mergeCell ref="A52:AA52"/>
  </mergeCells>
  <printOptions/>
  <pageMargins left="1.03" right="0.118110236220472" top="0.38" bottom="0.5" header="0" footer="0.47"/>
  <pageSetup horizontalDpi="600" verticalDpi="60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Q74"/>
  <sheetViews>
    <sheetView showGridLines="0" view="pageBreakPreview" zoomScaleSheetLayoutView="100" zoomScalePageLayoutView="0" workbookViewId="0" topLeftCell="N70">
      <selection activeCell="AB41" sqref="AB40:AC41"/>
    </sheetView>
  </sheetViews>
  <sheetFormatPr defaultColWidth="4.421875" defaultRowHeight="12.75"/>
  <cols>
    <col min="1" max="10" width="3.7109375" style="8" customWidth="1"/>
    <col min="11" max="21" width="4.421875" style="8" customWidth="1"/>
    <col min="22" max="22" width="3.8515625" style="8" customWidth="1"/>
    <col min="23" max="23" width="3.7109375" style="8" customWidth="1"/>
    <col min="24" max="24" width="3.28125" style="8" customWidth="1"/>
    <col min="25" max="29" width="4.421875" style="8" customWidth="1"/>
    <col min="30" max="30" width="5.421875" style="8" customWidth="1"/>
    <col min="31" max="31" width="4.421875" style="8" customWidth="1"/>
    <col min="32" max="32" width="3.8515625" style="8" customWidth="1"/>
    <col min="33" max="33" width="4.00390625" style="8" customWidth="1"/>
    <col min="34" max="34" width="3.28125" style="8" customWidth="1"/>
    <col min="35" max="35" width="5.00390625" style="8" bestFit="1" customWidth="1"/>
    <col min="36" max="36" width="4.8515625" style="8" customWidth="1"/>
    <col min="37" max="37" width="4.421875" style="8" customWidth="1"/>
    <col min="38" max="38" width="13.00390625" style="8" customWidth="1"/>
    <col min="39" max="39" width="8.00390625" style="8" customWidth="1"/>
    <col min="40" max="43" width="4.421875" style="8" customWidth="1"/>
    <col min="44" max="44" width="5.00390625" style="8" bestFit="1" customWidth="1"/>
    <col min="45" max="16384" width="4.421875" style="8" customWidth="1"/>
  </cols>
  <sheetData>
    <row r="1" spans="1:39" ht="20.25" customHeight="1" thickTop="1">
      <c r="A1" s="863" t="s">
        <v>138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81" t="s">
        <v>151</v>
      </c>
      <c r="AC1" s="881"/>
      <c r="AD1" s="881"/>
      <c r="AE1" s="881"/>
      <c r="AF1" s="881"/>
      <c r="AG1" s="881"/>
      <c r="AH1" s="881"/>
      <c r="AI1" s="858" t="s">
        <v>257</v>
      </c>
      <c r="AJ1" s="858"/>
      <c r="AK1" s="858"/>
      <c r="AL1" s="859"/>
      <c r="AM1" s="860"/>
    </row>
    <row r="2" spans="1:39" ht="17.25" customHeight="1">
      <c r="A2" s="871" t="s">
        <v>55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3"/>
      <c r="AB2" s="186" t="s">
        <v>202</v>
      </c>
      <c r="AC2" s="186" t="s">
        <v>202</v>
      </c>
      <c r="AD2" s="186" t="s">
        <v>139</v>
      </c>
      <c r="AE2" s="359" t="s">
        <v>38</v>
      </c>
      <c r="AF2" s="359" t="s">
        <v>139</v>
      </c>
      <c r="AG2" s="186" t="s">
        <v>35</v>
      </c>
      <c r="AH2" s="186" t="s">
        <v>36</v>
      </c>
      <c r="AI2" s="861"/>
      <c r="AJ2" s="861"/>
      <c r="AK2" s="861"/>
      <c r="AL2" s="775"/>
      <c r="AM2" s="862"/>
    </row>
    <row r="3" spans="1:39" ht="14.25" customHeight="1">
      <c r="A3" s="879" t="s">
        <v>140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880"/>
    </row>
    <row r="4" spans="1:39" ht="16.5" customHeight="1">
      <c r="A4" s="865" t="s">
        <v>288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866"/>
    </row>
    <row r="5" spans="1:39" ht="17.25" customHeight="1">
      <c r="A5" s="116" t="s">
        <v>16</v>
      </c>
      <c r="B5" s="59"/>
      <c r="C5" s="59"/>
      <c r="D5" s="59"/>
      <c r="E5" s="59"/>
      <c r="F5" s="59"/>
      <c r="G5" s="60" t="s">
        <v>57</v>
      </c>
      <c r="H5" s="61" t="s">
        <v>202</v>
      </c>
      <c r="I5" s="45"/>
      <c r="J5" s="45"/>
      <c r="K5" s="45"/>
      <c r="L5" s="45"/>
      <c r="M5" s="882" t="s">
        <v>207</v>
      </c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  <c r="AL5" s="882"/>
      <c r="AM5" s="883"/>
    </row>
    <row r="6" spans="1:39" ht="18.75" customHeight="1">
      <c r="A6" s="99" t="s">
        <v>17</v>
      </c>
      <c r="B6" s="57"/>
      <c r="C6" s="57"/>
      <c r="D6" s="57"/>
      <c r="E6" s="57"/>
      <c r="F6" s="57"/>
      <c r="G6" s="7" t="s">
        <v>57</v>
      </c>
      <c r="H6" s="45" t="s">
        <v>203</v>
      </c>
      <c r="I6" s="45"/>
      <c r="J6" s="45"/>
      <c r="K6" s="45"/>
      <c r="L6" s="45"/>
      <c r="M6" s="123" t="s">
        <v>102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4"/>
    </row>
    <row r="7" spans="1:39" ht="18.75" customHeight="1">
      <c r="A7" s="99" t="s">
        <v>18</v>
      </c>
      <c r="B7" s="57"/>
      <c r="C7" s="57"/>
      <c r="D7" s="57"/>
      <c r="E7" s="57"/>
      <c r="F7" s="57"/>
      <c r="G7" s="7" t="s">
        <v>57</v>
      </c>
      <c r="H7" s="45" t="s">
        <v>303</v>
      </c>
      <c r="I7" s="45"/>
      <c r="J7" s="45"/>
      <c r="K7" s="45"/>
      <c r="L7" s="45"/>
      <c r="M7" s="123" t="s">
        <v>69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</row>
    <row r="8" spans="1:39" ht="18.75" customHeight="1">
      <c r="A8" s="101" t="s">
        <v>19</v>
      </c>
      <c r="B8" s="58"/>
      <c r="C8" s="58"/>
      <c r="D8" s="58"/>
      <c r="E8" s="58"/>
      <c r="F8" s="58"/>
      <c r="G8" s="7" t="s">
        <v>57</v>
      </c>
      <c r="H8" s="45" t="s">
        <v>304</v>
      </c>
      <c r="I8" s="45"/>
      <c r="J8" s="45"/>
      <c r="K8" s="45"/>
      <c r="L8" s="45"/>
      <c r="M8" s="123" t="s">
        <v>230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</row>
    <row r="9" spans="1:39" ht="18.75" customHeight="1">
      <c r="A9" s="101" t="s">
        <v>20</v>
      </c>
      <c r="B9" s="58"/>
      <c r="C9" s="58"/>
      <c r="D9" s="58"/>
      <c r="E9" s="58"/>
      <c r="F9" s="58"/>
      <c r="G9" s="7" t="s">
        <v>57</v>
      </c>
      <c r="H9" s="10" t="s">
        <v>289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0"/>
    </row>
    <row r="10" spans="1:39" ht="18.75" customHeight="1">
      <c r="A10" s="101" t="s">
        <v>21</v>
      </c>
      <c r="B10" s="58"/>
      <c r="C10" s="58"/>
      <c r="D10" s="58"/>
      <c r="E10" s="58"/>
      <c r="F10" s="58"/>
      <c r="G10" s="7" t="s">
        <v>57</v>
      </c>
      <c r="H10" s="10" t="s">
        <v>102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/>
      <c r="V10" s="10"/>
      <c r="W10" s="10"/>
      <c r="X10" s="10"/>
      <c r="Y10" s="10"/>
      <c r="Z10" s="10"/>
      <c r="AA10" s="10"/>
      <c r="AB10" s="12"/>
      <c r="AC10" s="12"/>
      <c r="AD10" s="12"/>
      <c r="AE10" s="10"/>
      <c r="AF10" s="10"/>
      <c r="AG10" s="10"/>
      <c r="AH10" s="10"/>
      <c r="AI10" s="10"/>
      <c r="AJ10" s="10"/>
      <c r="AK10" s="10"/>
      <c r="AL10" s="10"/>
      <c r="AM10" s="100"/>
    </row>
    <row r="11" spans="1:39" ht="18.75" customHeight="1">
      <c r="A11" s="101" t="s">
        <v>22</v>
      </c>
      <c r="B11" s="58"/>
      <c r="C11" s="58"/>
      <c r="D11" s="58"/>
      <c r="E11" s="58"/>
      <c r="F11" s="58"/>
      <c r="G11" s="7" t="s">
        <v>57</v>
      </c>
      <c r="H11" s="10" t="s">
        <v>290</v>
      </c>
      <c r="I11" s="12"/>
      <c r="J11" s="12"/>
      <c r="K11" s="12"/>
      <c r="L11" s="12"/>
      <c r="M11" s="10"/>
      <c r="N11" s="12"/>
      <c r="O11" s="12"/>
      <c r="P11" s="12"/>
      <c r="Q11" s="10"/>
      <c r="R11" s="10"/>
      <c r="S11" s="10"/>
      <c r="T11" s="10"/>
      <c r="U11" s="10"/>
      <c r="V11" s="9"/>
      <c r="W11" s="9"/>
      <c r="X11" s="9"/>
      <c r="Y11" s="9"/>
      <c r="Z11" s="9"/>
      <c r="AA11" s="9"/>
      <c r="AB11" s="10"/>
      <c r="AC11" s="10"/>
      <c r="AD11" s="10"/>
      <c r="AE11" s="10"/>
      <c r="AF11" s="9"/>
      <c r="AG11" s="9"/>
      <c r="AH11" s="9"/>
      <c r="AI11" s="9"/>
      <c r="AJ11" s="9"/>
      <c r="AK11" s="9"/>
      <c r="AL11" s="9"/>
      <c r="AM11" s="100"/>
    </row>
    <row r="12" spans="1:43" ht="15.75" customHeight="1">
      <c r="A12" s="874" t="s">
        <v>153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3"/>
      <c r="AM12" s="875"/>
      <c r="AO12" s="35"/>
      <c r="AQ12" s="35"/>
    </row>
    <row r="13" spans="1:39" ht="18.75" customHeight="1">
      <c r="A13" s="876" t="s">
        <v>7</v>
      </c>
      <c r="B13" s="877"/>
      <c r="C13" s="877"/>
      <c r="D13" s="877"/>
      <c r="E13" s="877"/>
      <c r="F13" s="922"/>
      <c r="G13" s="822" t="s">
        <v>8</v>
      </c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4"/>
      <c r="AH13" s="822" t="s">
        <v>9</v>
      </c>
      <c r="AI13" s="823"/>
      <c r="AJ13" s="823"/>
      <c r="AK13" s="823"/>
      <c r="AL13" s="823"/>
      <c r="AM13" s="875"/>
    </row>
    <row r="14" spans="1:39" ht="17.25" customHeight="1">
      <c r="A14" s="919"/>
      <c r="B14" s="920"/>
      <c r="C14" s="920"/>
      <c r="D14" s="920"/>
      <c r="E14" s="920"/>
      <c r="F14" s="923"/>
      <c r="G14" s="822" t="s">
        <v>149</v>
      </c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4"/>
      <c r="U14" s="822" t="s">
        <v>150</v>
      </c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4"/>
      <c r="AH14" s="822" t="s">
        <v>149</v>
      </c>
      <c r="AI14" s="823"/>
      <c r="AJ14" s="823"/>
      <c r="AK14" s="824"/>
      <c r="AL14" s="822" t="s">
        <v>150</v>
      </c>
      <c r="AM14" s="875"/>
    </row>
    <row r="15" spans="1:39" ht="18.75" customHeight="1">
      <c r="A15" s="99" t="s">
        <v>12</v>
      </c>
      <c r="B15" s="57"/>
      <c r="C15" s="57"/>
      <c r="D15" s="57"/>
      <c r="E15" s="57"/>
      <c r="F15" s="57"/>
      <c r="G15" s="50" t="s">
        <v>231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0" t="s">
        <v>231</v>
      </c>
      <c r="V15" s="57"/>
      <c r="W15" s="57"/>
      <c r="X15" s="57"/>
      <c r="Y15" s="57"/>
      <c r="Z15" s="57"/>
      <c r="AA15" s="57"/>
      <c r="AB15" s="57"/>
      <c r="AC15" s="57"/>
      <c r="AD15" s="57"/>
      <c r="AE15" s="9"/>
      <c r="AF15" s="9"/>
      <c r="AG15" s="9"/>
      <c r="AH15" s="909">
        <v>1</v>
      </c>
      <c r="AI15" s="831"/>
      <c r="AJ15" s="831"/>
      <c r="AK15" s="832"/>
      <c r="AL15" s="909">
        <v>1</v>
      </c>
      <c r="AM15" s="913"/>
    </row>
    <row r="16" spans="1:39" ht="18.75" customHeight="1">
      <c r="A16" s="99" t="s">
        <v>13</v>
      </c>
      <c r="B16" s="57"/>
      <c r="C16" s="57"/>
      <c r="D16" s="57"/>
      <c r="E16" s="57"/>
      <c r="F16" s="57"/>
      <c r="G16" s="50" t="s">
        <v>85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0" t="s">
        <v>85</v>
      </c>
      <c r="V16" s="57"/>
      <c r="W16" s="57"/>
      <c r="X16" s="57"/>
      <c r="Y16" s="57"/>
      <c r="Z16" s="57"/>
      <c r="AA16" s="57"/>
      <c r="AB16" s="57"/>
      <c r="AC16" s="57"/>
      <c r="AD16" s="57"/>
      <c r="AE16" s="9"/>
      <c r="AF16" s="9"/>
      <c r="AG16" s="9"/>
      <c r="AH16" s="910" t="s">
        <v>305</v>
      </c>
      <c r="AI16" s="911"/>
      <c r="AJ16" s="911"/>
      <c r="AK16" s="912"/>
      <c r="AL16" s="910" t="s">
        <v>306</v>
      </c>
      <c r="AM16" s="930"/>
    </row>
    <row r="17" spans="1:39" ht="18.75" customHeight="1">
      <c r="A17" s="99" t="s">
        <v>14</v>
      </c>
      <c r="B17" s="57"/>
      <c r="C17" s="57"/>
      <c r="D17" s="57"/>
      <c r="E17" s="57"/>
      <c r="F17" s="57"/>
      <c r="G17" s="50" t="s">
        <v>232</v>
      </c>
      <c r="H17" s="9"/>
      <c r="I17" s="9"/>
      <c r="J17" s="9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50" t="s">
        <v>232</v>
      </c>
      <c r="V17" s="57"/>
      <c r="W17" s="57"/>
      <c r="X17" s="57"/>
      <c r="Y17" s="57"/>
      <c r="Z17" s="156"/>
      <c r="AA17" s="156"/>
      <c r="AB17" s="156"/>
      <c r="AC17" s="156"/>
      <c r="AD17" s="156"/>
      <c r="AE17" s="11"/>
      <c r="AF17" s="11"/>
      <c r="AG17" s="11"/>
      <c r="AH17" s="830" t="s">
        <v>154</v>
      </c>
      <c r="AI17" s="831"/>
      <c r="AJ17" s="831"/>
      <c r="AK17" s="832"/>
      <c r="AL17" s="830" t="s">
        <v>87</v>
      </c>
      <c r="AM17" s="931"/>
    </row>
    <row r="18" spans="1:39" ht="18.75" customHeight="1">
      <c r="A18" s="99" t="s">
        <v>15</v>
      </c>
      <c r="B18" s="57"/>
      <c r="C18" s="57"/>
      <c r="D18" s="57"/>
      <c r="E18" s="57"/>
      <c r="F18" s="57"/>
      <c r="G18" s="50" t="s">
        <v>232</v>
      </c>
      <c r="H18" s="9"/>
      <c r="I18" s="9"/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50" t="s">
        <v>232</v>
      </c>
      <c r="V18" s="57"/>
      <c r="W18" s="57"/>
      <c r="X18" s="57"/>
      <c r="Y18" s="57"/>
      <c r="Z18" s="156"/>
      <c r="AA18" s="156"/>
      <c r="AB18" s="156"/>
      <c r="AC18" s="156"/>
      <c r="AD18" s="156"/>
      <c r="AE18" s="11"/>
      <c r="AF18" s="11"/>
      <c r="AG18" s="11"/>
      <c r="AH18" s="830" t="s">
        <v>101</v>
      </c>
      <c r="AI18" s="831"/>
      <c r="AJ18" s="831"/>
      <c r="AK18" s="832"/>
      <c r="AL18" s="830" t="s">
        <v>101</v>
      </c>
      <c r="AM18" s="931"/>
    </row>
    <row r="19" spans="1:39" ht="18.75" customHeight="1">
      <c r="A19" s="99" t="s">
        <v>10</v>
      </c>
      <c r="B19" s="57"/>
      <c r="C19" s="57"/>
      <c r="D19" s="57"/>
      <c r="E19" s="57"/>
      <c r="F19" s="5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0"/>
    </row>
    <row r="20" spans="1:39" ht="16.5" customHeight="1">
      <c r="A20" s="876" t="s">
        <v>141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877"/>
      <c r="AM20" s="878"/>
    </row>
    <row r="21" spans="1:39" ht="16.5" customHeight="1">
      <c r="A21" s="919" t="s">
        <v>0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0"/>
      <c r="AK21" s="920"/>
      <c r="AL21" s="920"/>
      <c r="AM21" s="921"/>
    </row>
    <row r="22" spans="1:39" ht="18.75" customHeight="1">
      <c r="A22" s="916" t="s">
        <v>1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6" t="s">
        <v>2</v>
      </c>
      <c r="L22" s="817"/>
      <c r="M22" s="817"/>
      <c r="N22" s="817"/>
      <c r="O22" s="817"/>
      <c r="P22" s="817"/>
      <c r="Q22" s="818"/>
      <c r="R22" s="822" t="s">
        <v>144</v>
      </c>
      <c r="S22" s="823"/>
      <c r="T22" s="823"/>
      <c r="U22" s="823"/>
      <c r="V22" s="823"/>
      <c r="W22" s="823"/>
      <c r="X22" s="824"/>
      <c r="Y22" s="816" t="s">
        <v>11</v>
      </c>
      <c r="Z22" s="817"/>
      <c r="AA22" s="818"/>
      <c r="AB22" s="822" t="s">
        <v>145</v>
      </c>
      <c r="AC22" s="823"/>
      <c r="AD22" s="823"/>
      <c r="AE22" s="823"/>
      <c r="AF22" s="823"/>
      <c r="AG22" s="823"/>
      <c r="AH22" s="824"/>
      <c r="AI22" s="816" t="s">
        <v>11</v>
      </c>
      <c r="AJ22" s="817"/>
      <c r="AK22" s="818"/>
      <c r="AL22" s="928" t="s">
        <v>142</v>
      </c>
      <c r="AM22" s="878"/>
    </row>
    <row r="23" spans="1:39" ht="18.75" customHeight="1">
      <c r="A23" s="917"/>
      <c r="B23" s="869"/>
      <c r="C23" s="869"/>
      <c r="D23" s="869"/>
      <c r="E23" s="869"/>
      <c r="F23" s="869"/>
      <c r="G23" s="869"/>
      <c r="H23" s="869"/>
      <c r="I23" s="869"/>
      <c r="J23" s="869"/>
      <c r="K23" s="841"/>
      <c r="L23" s="869"/>
      <c r="M23" s="869"/>
      <c r="N23" s="869"/>
      <c r="O23" s="869"/>
      <c r="P23" s="869"/>
      <c r="Q23" s="842"/>
      <c r="R23" s="822" t="s">
        <v>3</v>
      </c>
      <c r="S23" s="823"/>
      <c r="T23" s="823"/>
      <c r="U23" s="823"/>
      <c r="V23" s="823"/>
      <c r="W23" s="823"/>
      <c r="X23" s="824"/>
      <c r="Y23" s="841"/>
      <c r="Z23" s="869"/>
      <c r="AA23" s="842"/>
      <c r="AB23" s="822" t="s">
        <v>3</v>
      </c>
      <c r="AC23" s="823"/>
      <c r="AD23" s="823"/>
      <c r="AE23" s="823"/>
      <c r="AF23" s="823"/>
      <c r="AG23" s="823"/>
      <c r="AH23" s="824"/>
      <c r="AI23" s="841"/>
      <c r="AJ23" s="869"/>
      <c r="AK23" s="842"/>
      <c r="AL23" s="927" t="s">
        <v>159</v>
      </c>
      <c r="AM23" s="921"/>
    </row>
    <row r="24" spans="1:39" ht="31.5" customHeight="1">
      <c r="A24" s="918"/>
      <c r="B24" s="820"/>
      <c r="C24" s="820"/>
      <c r="D24" s="820"/>
      <c r="E24" s="820"/>
      <c r="F24" s="820"/>
      <c r="G24" s="820"/>
      <c r="H24" s="820"/>
      <c r="I24" s="820"/>
      <c r="J24" s="820"/>
      <c r="K24" s="819"/>
      <c r="L24" s="820"/>
      <c r="M24" s="820"/>
      <c r="N24" s="820"/>
      <c r="O24" s="820"/>
      <c r="P24" s="820"/>
      <c r="Q24" s="821"/>
      <c r="R24" s="841" t="s">
        <v>4</v>
      </c>
      <c r="S24" s="842"/>
      <c r="T24" s="841" t="s">
        <v>5</v>
      </c>
      <c r="U24" s="842"/>
      <c r="V24" s="841" t="s">
        <v>6</v>
      </c>
      <c r="W24" s="869"/>
      <c r="X24" s="869"/>
      <c r="Y24" s="819"/>
      <c r="Z24" s="820"/>
      <c r="AA24" s="821"/>
      <c r="AB24" s="841" t="s">
        <v>4</v>
      </c>
      <c r="AC24" s="842"/>
      <c r="AD24" s="841" t="s">
        <v>5</v>
      </c>
      <c r="AE24" s="842"/>
      <c r="AF24" s="841" t="s">
        <v>6</v>
      </c>
      <c r="AG24" s="869"/>
      <c r="AH24" s="869"/>
      <c r="AI24" s="819"/>
      <c r="AJ24" s="820"/>
      <c r="AK24" s="821"/>
      <c r="AL24" s="461" t="s">
        <v>160</v>
      </c>
      <c r="AM24" s="472" t="s">
        <v>256</v>
      </c>
    </row>
    <row r="25" spans="1:39" ht="15.75" customHeight="1">
      <c r="A25" s="884">
        <v>1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56">
        <v>2</v>
      </c>
      <c r="L25" s="867"/>
      <c r="M25" s="867"/>
      <c r="N25" s="867"/>
      <c r="O25" s="867"/>
      <c r="P25" s="867"/>
      <c r="Q25" s="867"/>
      <c r="R25" s="856">
        <v>3</v>
      </c>
      <c r="S25" s="857"/>
      <c r="T25" s="856">
        <v>4</v>
      </c>
      <c r="U25" s="857"/>
      <c r="V25" s="856">
        <v>5</v>
      </c>
      <c r="W25" s="867"/>
      <c r="X25" s="857"/>
      <c r="Y25" s="856" t="s">
        <v>24</v>
      </c>
      <c r="Z25" s="867"/>
      <c r="AA25" s="867"/>
      <c r="AB25" s="856">
        <v>7</v>
      </c>
      <c r="AC25" s="857"/>
      <c r="AD25" s="856">
        <v>8</v>
      </c>
      <c r="AE25" s="857"/>
      <c r="AF25" s="856">
        <v>9</v>
      </c>
      <c r="AG25" s="867"/>
      <c r="AH25" s="857"/>
      <c r="AI25" s="870" t="s">
        <v>164</v>
      </c>
      <c r="AJ25" s="870"/>
      <c r="AK25" s="856"/>
      <c r="AL25" s="463" t="s">
        <v>255</v>
      </c>
      <c r="AM25" s="118">
        <v>12</v>
      </c>
    </row>
    <row r="26" spans="1:39" ht="18.75" customHeight="1">
      <c r="A26" s="117" t="s">
        <v>204</v>
      </c>
      <c r="B26" s="13" t="s">
        <v>202</v>
      </c>
      <c r="C26" s="13" t="s">
        <v>139</v>
      </c>
      <c r="D26" s="13" t="s">
        <v>38</v>
      </c>
      <c r="E26" s="13" t="s">
        <v>139</v>
      </c>
      <c r="F26" s="13" t="s">
        <v>35</v>
      </c>
      <c r="G26" s="13" t="s">
        <v>36</v>
      </c>
      <c r="H26" s="13" t="s">
        <v>36</v>
      </c>
      <c r="I26" s="13"/>
      <c r="J26" s="13"/>
      <c r="K26" s="38" t="s">
        <v>54</v>
      </c>
      <c r="L26" s="42"/>
      <c r="M26" s="42"/>
      <c r="N26" s="42"/>
      <c r="O26" s="42"/>
      <c r="P26" s="42"/>
      <c r="Q26" s="42"/>
      <c r="R26" s="838"/>
      <c r="S26" s="839"/>
      <c r="T26" s="838"/>
      <c r="U26" s="839"/>
      <c r="V26" s="838"/>
      <c r="W26" s="868"/>
      <c r="X26" s="839"/>
      <c r="Y26" s="891">
        <f>Y27</f>
        <v>7500000</v>
      </c>
      <c r="Z26" s="892"/>
      <c r="AA26" s="892"/>
      <c r="AB26" s="838"/>
      <c r="AC26" s="839"/>
      <c r="AD26" s="838"/>
      <c r="AE26" s="839"/>
      <c r="AF26" s="838"/>
      <c r="AG26" s="868"/>
      <c r="AH26" s="839"/>
      <c r="AI26" s="891">
        <f>AI27</f>
        <v>12000000</v>
      </c>
      <c r="AJ26" s="892"/>
      <c r="AK26" s="892"/>
      <c r="AL26" s="484">
        <f>AI26-Y26</f>
        <v>4500000</v>
      </c>
      <c r="AM26" s="487">
        <f>AL26/Y26*100</f>
        <v>60</v>
      </c>
    </row>
    <row r="27" spans="1:39" ht="18.75" customHeight="1">
      <c r="A27" s="102" t="s">
        <v>204</v>
      </c>
      <c r="B27" s="14" t="s">
        <v>202</v>
      </c>
      <c r="C27" s="14" t="s">
        <v>139</v>
      </c>
      <c r="D27" s="14" t="s">
        <v>38</v>
      </c>
      <c r="E27" s="14" t="s">
        <v>139</v>
      </c>
      <c r="F27" s="14" t="s">
        <v>35</v>
      </c>
      <c r="G27" s="14" t="s">
        <v>36</v>
      </c>
      <c r="H27" s="14" t="s">
        <v>36</v>
      </c>
      <c r="I27" s="14" t="s">
        <v>46</v>
      </c>
      <c r="J27" s="14"/>
      <c r="K27" s="39" t="s">
        <v>234</v>
      </c>
      <c r="L27" s="43"/>
      <c r="M27" s="43"/>
      <c r="N27" s="43"/>
      <c r="O27" s="43"/>
      <c r="P27" s="43"/>
      <c r="Q27" s="43"/>
      <c r="R27" s="825"/>
      <c r="S27" s="826"/>
      <c r="T27" s="825"/>
      <c r="U27" s="826"/>
      <c r="V27" s="825"/>
      <c r="W27" s="827"/>
      <c r="X27" s="826"/>
      <c r="Y27" s="813">
        <f>Y28</f>
        <v>7500000</v>
      </c>
      <c r="Z27" s="814"/>
      <c r="AA27" s="814"/>
      <c r="AB27" s="825"/>
      <c r="AC27" s="826"/>
      <c r="AD27" s="825"/>
      <c r="AE27" s="826"/>
      <c r="AF27" s="825"/>
      <c r="AG27" s="827"/>
      <c r="AH27" s="826"/>
      <c r="AI27" s="813">
        <f>AI28</f>
        <v>12000000</v>
      </c>
      <c r="AJ27" s="814"/>
      <c r="AK27" s="814"/>
      <c r="AL27" s="485">
        <f>AI27-Y27</f>
        <v>4500000</v>
      </c>
      <c r="AM27" s="488">
        <f>AL27/Y27*100</f>
        <v>60</v>
      </c>
    </row>
    <row r="28" spans="1:39" ht="18.75" customHeight="1">
      <c r="A28" s="103" t="s">
        <v>204</v>
      </c>
      <c r="B28" s="16" t="s">
        <v>202</v>
      </c>
      <c r="C28" s="16" t="s">
        <v>139</v>
      </c>
      <c r="D28" s="16" t="s">
        <v>38</v>
      </c>
      <c r="E28" s="16" t="s">
        <v>139</v>
      </c>
      <c r="F28" s="16" t="s">
        <v>35</v>
      </c>
      <c r="G28" s="16" t="s">
        <v>36</v>
      </c>
      <c r="H28" s="16" t="s">
        <v>36</v>
      </c>
      <c r="I28" s="16" t="s">
        <v>46</v>
      </c>
      <c r="J28" s="16" t="s">
        <v>41</v>
      </c>
      <c r="K28" s="15" t="s">
        <v>235</v>
      </c>
      <c r="L28" s="41"/>
      <c r="M28" s="41"/>
      <c r="N28" s="41"/>
      <c r="O28" s="41"/>
      <c r="P28" s="41"/>
      <c r="Q28" s="41"/>
      <c r="R28" s="833"/>
      <c r="S28" s="834"/>
      <c r="T28" s="825"/>
      <c r="U28" s="826"/>
      <c r="V28" s="825"/>
      <c r="W28" s="827"/>
      <c r="X28" s="826"/>
      <c r="Y28" s="810">
        <f>Y29+Y41+Y47</f>
        <v>7500000</v>
      </c>
      <c r="Z28" s="811"/>
      <c r="AA28" s="811"/>
      <c r="AB28" s="833"/>
      <c r="AC28" s="834"/>
      <c r="AD28" s="825"/>
      <c r="AE28" s="826"/>
      <c r="AF28" s="825"/>
      <c r="AG28" s="827"/>
      <c r="AH28" s="826"/>
      <c r="AI28" s="810">
        <f>AI29+AI41+AI47</f>
        <v>12000000</v>
      </c>
      <c r="AJ28" s="811"/>
      <c r="AK28" s="811"/>
      <c r="AL28" s="486">
        <f>AI28-Y28</f>
        <v>4500000</v>
      </c>
      <c r="AM28" s="481">
        <f>AL28/Y28*100</f>
        <v>60</v>
      </c>
    </row>
    <row r="29" spans="1:39" ht="18.75" customHeight="1">
      <c r="A29" s="103"/>
      <c r="B29" s="16"/>
      <c r="C29" s="16"/>
      <c r="D29" s="16"/>
      <c r="E29" s="16"/>
      <c r="F29" s="16"/>
      <c r="G29" s="16"/>
      <c r="H29" s="16"/>
      <c r="I29" s="16"/>
      <c r="J29" s="16"/>
      <c r="K29" s="15" t="s">
        <v>307</v>
      </c>
      <c r="L29" s="41"/>
      <c r="M29" s="41"/>
      <c r="N29" s="41"/>
      <c r="O29" s="41"/>
      <c r="P29" s="41"/>
      <c r="Q29" s="41"/>
      <c r="R29" s="177"/>
      <c r="S29" s="178"/>
      <c r="T29" s="172"/>
      <c r="U29" s="173"/>
      <c r="V29" s="172"/>
      <c r="W29" s="446"/>
      <c r="X29" s="173"/>
      <c r="Y29" s="810">
        <f>Y31</f>
        <v>1800000</v>
      </c>
      <c r="Z29" s="811"/>
      <c r="AA29" s="811"/>
      <c r="AB29" s="177"/>
      <c r="AC29" s="178"/>
      <c r="AD29" s="172"/>
      <c r="AE29" s="173"/>
      <c r="AF29" s="172"/>
      <c r="AG29" s="446"/>
      <c r="AH29" s="173"/>
      <c r="AI29" s="810">
        <f>AI31</f>
        <v>3600000</v>
      </c>
      <c r="AJ29" s="811"/>
      <c r="AK29" s="811"/>
      <c r="AL29" s="486">
        <f>AI29-Y29</f>
        <v>1800000</v>
      </c>
      <c r="AM29" s="481">
        <f>AL29/Y29*100</f>
        <v>100</v>
      </c>
    </row>
    <row r="30" spans="1:39" ht="18.75" customHeight="1">
      <c r="A30" s="103"/>
      <c r="B30" s="16"/>
      <c r="C30" s="16"/>
      <c r="D30" s="16"/>
      <c r="E30" s="16"/>
      <c r="F30" s="16"/>
      <c r="G30" s="16"/>
      <c r="H30" s="16"/>
      <c r="I30" s="16"/>
      <c r="J30" s="16"/>
      <c r="K30" s="15" t="s">
        <v>308</v>
      </c>
      <c r="L30" s="41"/>
      <c r="M30" s="41"/>
      <c r="N30" s="41"/>
      <c r="O30" s="41"/>
      <c r="P30" s="41"/>
      <c r="Q30" s="41"/>
      <c r="R30" s="177"/>
      <c r="S30" s="178"/>
      <c r="T30" s="172"/>
      <c r="U30" s="173"/>
      <c r="V30" s="172"/>
      <c r="W30" s="446"/>
      <c r="X30" s="173"/>
      <c r="Y30" s="51"/>
      <c r="Z30" s="52"/>
      <c r="AA30" s="52"/>
      <c r="AB30" s="177"/>
      <c r="AC30" s="178"/>
      <c r="AD30" s="172"/>
      <c r="AE30" s="173"/>
      <c r="AF30" s="172"/>
      <c r="AG30" s="446"/>
      <c r="AH30" s="173"/>
      <c r="AI30" s="51"/>
      <c r="AJ30" s="52"/>
      <c r="AK30" s="52"/>
      <c r="AL30" s="486"/>
      <c r="AM30" s="488"/>
    </row>
    <row r="31" spans="1:42" ht="18.75" customHeight="1">
      <c r="A31" s="103"/>
      <c r="B31" s="16"/>
      <c r="C31" s="16"/>
      <c r="D31" s="16"/>
      <c r="E31" s="16"/>
      <c r="F31" s="16"/>
      <c r="G31" s="16"/>
      <c r="H31" s="16"/>
      <c r="I31" s="16"/>
      <c r="J31" s="16"/>
      <c r="K31" s="40" t="s">
        <v>236</v>
      </c>
      <c r="L31" s="44"/>
      <c r="M31" s="44"/>
      <c r="N31" s="44"/>
      <c r="O31" s="44"/>
      <c r="P31" s="44"/>
      <c r="Q31" s="44"/>
      <c r="R31" s="833">
        <v>2</v>
      </c>
      <c r="S31" s="834"/>
      <c r="T31" s="825" t="s">
        <v>239</v>
      </c>
      <c r="U31" s="826"/>
      <c r="V31" s="835">
        <v>900000</v>
      </c>
      <c r="W31" s="836"/>
      <c r="X31" s="837"/>
      <c r="Y31" s="810">
        <f>V31*R31</f>
        <v>1800000</v>
      </c>
      <c r="Z31" s="811"/>
      <c r="AA31" s="811"/>
      <c r="AB31" s="833">
        <v>4</v>
      </c>
      <c r="AC31" s="834"/>
      <c r="AD31" s="825" t="s">
        <v>239</v>
      </c>
      <c r="AE31" s="826"/>
      <c r="AF31" s="835">
        <v>900000</v>
      </c>
      <c r="AG31" s="836"/>
      <c r="AH31" s="837"/>
      <c r="AI31" s="810">
        <f>AF31*AB31</f>
        <v>3600000</v>
      </c>
      <c r="AJ31" s="811"/>
      <c r="AK31" s="811"/>
      <c r="AL31" s="486">
        <f>AI31-Y31</f>
        <v>1800000</v>
      </c>
      <c r="AM31" s="481">
        <f>AL31/Y31*100</f>
        <v>100</v>
      </c>
      <c r="AN31" s="935"/>
      <c r="AO31" s="936"/>
      <c r="AP31" s="936"/>
    </row>
    <row r="32" spans="1:42" ht="18.75" customHeight="1">
      <c r="A32" s="103"/>
      <c r="B32" s="16"/>
      <c r="C32" s="16"/>
      <c r="D32" s="16"/>
      <c r="E32" s="16"/>
      <c r="F32" s="16"/>
      <c r="G32" s="16"/>
      <c r="H32" s="16"/>
      <c r="I32" s="16"/>
      <c r="J32" s="16"/>
      <c r="K32" s="40"/>
      <c r="L32" s="44"/>
      <c r="M32" s="44"/>
      <c r="N32" s="44"/>
      <c r="O32" s="44"/>
      <c r="P32" s="44"/>
      <c r="Q32" s="44"/>
      <c r="R32" s="810"/>
      <c r="S32" s="812"/>
      <c r="T32" s="810"/>
      <c r="U32" s="812"/>
      <c r="V32" s="932"/>
      <c r="W32" s="933"/>
      <c r="X32" s="934"/>
      <c r="Y32" s="810"/>
      <c r="Z32" s="811"/>
      <c r="AA32" s="811"/>
      <c r="AB32" s="833"/>
      <c r="AC32" s="834"/>
      <c r="AD32" s="825"/>
      <c r="AE32" s="826"/>
      <c r="AF32" s="835"/>
      <c r="AG32" s="836"/>
      <c r="AH32" s="837"/>
      <c r="AI32" s="810"/>
      <c r="AJ32" s="811"/>
      <c r="AK32" s="811"/>
      <c r="AL32" s="51"/>
      <c r="AM32" s="122"/>
      <c r="AN32" s="25"/>
      <c r="AO32" s="23"/>
      <c r="AP32" s="23"/>
    </row>
    <row r="33" spans="1:39" ht="17.25" customHeight="1">
      <c r="A33" s="103"/>
      <c r="B33" s="16"/>
      <c r="C33" s="16"/>
      <c r="D33" s="16"/>
      <c r="E33" s="16"/>
      <c r="F33" s="16"/>
      <c r="G33" s="16"/>
      <c r="H33" s="16"/>
      <c r="I33" s="16"/>
      <c r="J33" s="16"/>
      <c r="K33" s="40"/>
      <c r="L33" s="44"/>
      <c r="M33" s="44"/>
      <c r="N33" s="44"/>
      <c r="O33" s="44" t="s">
        <v>243</v>
      </c>
      <c r="P33" s="44"/>
      <c r="Q33" s="44"/>
      <c r="R33" s="833"/>
      <c r="S33" s="834"/>
      <c r="T33" s="825"/>
      <c r="U33" s="826"/>
      <c r="V33" s="835"/>
      <c r="W33" s="836"/>
      <c r="X33" s="837"/>
      <c r="Y33" s="810"/>
      <c r="Z33" s="811"/>
      <c r="AA33" s="811"/>
      <c r="AB33" s="833"/>
      <c r="AC33" s="834"/>
      <c r="AD33" s="825"/>
      <c r="AE33" s="826"/>
      <c r="AF33" s="835"/>
      <c r="AG33" s="836"/>
      <c r="AH33" s="837"/>
      <c r="AI33" s="810"/>
      <c r="AJ33" s="811"/>
      <c r="AK33" s="811"/>
      <c r="AL33" s="476"/>
      <c r="AM33" s="122"/>
    </row>
    <row r="34" spans="1:39" ht="20.25" customHeight="1">
      <c r="A34" s="885" t="s">
        <v>169</v>
      </c>
      <c r="B34" s="886"/>
      <c r="C34" s="886"/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6"/>
      <c r="AG34" s="886"/>
      <c r="AH34" s="886"/>
      <c r="AI34" s="886"/>
      <c r="AJ34" s="886"/>
      <c r="AK34" s="886"/>
      <c r="AL34" s="886"/>
      <c r="AM34" s="887"/>
    </row>
    <row r="35" spans="1:39" ht="11.25" customHeight="1" thickBot="1">
      <c r="A35" s="888"/>
      <c r="B35" s="889"/>
      <c r="C35" s="889"/>
      <c r="D35" s="889"/>
      <c r="E35" s="889"/>
      <c r="F35" s="889"/>
      <c r="G35" s="889"/>
      <c r="H35" s="889"/>
      <c r="I35" s="889"/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89"/>
      <c r="AC35" s="889"/>
      <c r="AD35" s="889"/>
      <c r="AE35" s="889"/>
      <c r="AF35" s="889"/>
      <c r="AG35" s="889"/>
      <c r="AH35" s="889"/>
      <c r="AI35" s="889"/>
      <c r="AJ35" s="889"/>
      <c r="AK35" s="889"/>
      <c r="AL35" s="889"/>
      <c r="AM35" s="890"/>
    </row>
    <row r="36" spans="1:39" ht="18.75" customHeight="1" thickTop="1">
      <c r="A36" s="916" t="s">
        <v>1</v>
      </c>
      <c r="B36" s="817"/>
      <c r="C36" s="817"/>
      <c r="D36" s="817"/>
      <c r="E36" s="817"/>
      <c r="F36" s="817"/>
      <c r="G36" s="817"/>
      <c r="H36" s="817"/>
      <c r="I36" s="817"/>
      <c r="J36" s="817"/>
      <c r="K36" s="816" t="s">
        <v>2</v>
      </c>
      <c r="L36" s="817"/>
      <c r="M36" s="817"/>
      <c r="N36" s="817"/>
      <c r="O36" s="817"/>
      <c r="P36" s="817"/>
      <c r="Q36" s="818"/>
      <c r="R36" s="822" t="s">
        <v>144</v>
      </c>
      <c r="S36" s="823"/>
      <c r="T36" s="823"/>
      <c r="U36" s="823"/>
      <c r="V36" s="823"/>
      <c r="W36" s="823"/>
      <c r="X36" s="824"/>
      <c r="Y36" s="816" t="s">
        <v>11</v>
      </c>
      <c r="Z36" s="817"/>
      <c r="AA36" s="818"/>
      <c r="AB36" s="822" t="s">
        <v>145</v>
      </c>
      <c r="AC36" s="823"/>
      <c r="AD36" s="823"/>
      <c r="AE36" s="823"/>
      <c r="AF36" s="823"/>
      <c r="AG36" s="823"/>
      <c r="AH36" s="824"/>
      <c r="AI36" s="816" t="s">
        <v>11</v>
      </c>
      <c r="AJ36" s="817"/>
      <c r="AK36" s="818"/>
      <c r="AL36" s="928" t="s">
        <v>142</v>
      </c>
      <c r="AM36" s="878"/>
    </row>
    <row r="37" spans="1:39" ht="18.75" customHeight="1">
      <c r="A37" s="917"/>
      <c r="B37" s="869"/>
      <c r="C37" s="869"/>
      <c r="D37" s="869"/>
      <c r="E37" s="869"/>
      <c r="F37" s="869"/>
      <c r="G37" s="869"/>
      <c r="H37" s="869"/>
      <c r="I37" s="869"/>
      <c r="J37" s="869"/>
      <c r="K37" s="841"/>
      <c r="L37" s="869"/>
      <c r="M37" s="869"/>
      <c r="N37" s="869"/>
      <c r="O37" s="869"/>
      <c r="P37" s="869"/>
      <c r="Q37" s="842"/>
      <c r="R37" s="822" t="s">
        <v>3</v>
      </c>
      <c r="S37" s="823"/>
      <c r="T37" s="823"/>
      <c r="U37" s="823"/>
      <c r="V37" s="823"/>
      <c r="W37" s="823"/>
      <c r="X37" s="824"/>
      <c r="Y37" s="841"/>
      <c r="Z37" s="869"/>
      <c r="AA37" s="842"/>
      <c r="AB37" s="822" t="s">
        <v>3</v>
      </c>
      <c r="AC37" s="823"/>
      <c r="AD37" s="823"/>
      <c r="AE37" s="823"/>
      <c r="AF37" s="823"/>
      <c r="AG37" s="823"/>
      <c r="AH37" s="824"/>
      <c r="AI37" s="841"/>
      <c r="AJ37" s="869"/>
      <c r="AK37" s="842"/>
      <c r="AL37" s="927" t="s">
        <v>159</v>
      </c>
      <c r="AM37" s="921"/>
    </row>
    <row r="38" spans="1:39" ht="33" customHeight="1">
      <c r="A38" s="918"/>
      <c r="B38" s="820"/>
      <c r="C38" s="820"/>
      <c r="D38" s="820"/>
      <c r="E38" s="820"/>
      <c r="F38" s="820"/>
      <c r="G38" s="820"/>
      <c r="H38" s="820"/>
      <c r="I38" s="820"/>
      <c r="J38" s="820"/>
      <c r="K38" s="819"/>
      <c r="L38" s="820"/>
      <c r="M38" s="820"/>
      <c r="N38" s="820"/>
      <c r="O38" s="820"/>
      <c r="P38" s="820"/>
      <c r="Q38" s="821"/>
      <c r="R38" s="841" t="s">
        <v>4</v>
      </c>
      <c r="S38" s="842"/>
      <c r="T38" s="841" t="s">
        <v>5</v>
      </c>
      <c r="U38" s="842"/>
      <c r="V38" s="841" t="s">
        <v>6</v>
      </c>
      <c r="W38" s="869"/>
      <c r="X38" s="869"/>
      <c r="Y38" s="819"/>
      <c r="Z38" s="820"/>
      <c r="AA38" s="821"/>
      <c r="AB38" s="841" t="s">
        <v>4</v>
      </c>
      <c r="AC38" s="842"/>
      <c r="AD38" s="841" t="s">
        <v>5</v>
      </c>
      <c r="AE38" s="842"/>
      <c r="AF38" s="841" t="s">
        <v>6</v>
      </c>
      <c r="AG38" s="869"/>
      <c r="AH38" s="869"/>
      <c r="AI38" s="819"/>
      <c r="AJ38" s="820"/>
      <c r="AK38" s="820"/>
      <c r="AL38" s="462" t="s">
        <v>160</v>
      </c>
      <c r="AM38" s="472" t="s">
        <v>256</v>
      </c>
    </row>
    <row r="39" spans="1:39" ht="18.75" customHeight="1">
      <c r="A39" s="884">
        <v>1</v>
      </c>
      <c r="B39" s="870"/>
      <c r="C39" s="870"/>
      <c r="D39" s="870"/>
      <c r="E39" s="870"/>
      <c r="F39" s="870"/>
      <c r="G39" s="870"/>
      <c r="H39" s="870"/>
      <c r="I39" s="870"/>
      <c r="J39" s="870"/>
      <c r="K39" s="856">
        <v>2</v>
      </c>
      <c r="L39" s="867"/>
      <c r="M39" s="867"/>
      <c r="N39" s="867"/>
      <c r="O39" s="867"/>
      <c r="P39" s="867"/>
      <c r="Q39" s="867"/>
      <c r="R39" s="856">
        <v>3</v>
      </c>
      <c r="S39" s="857"/>
      <c r="T39" s="856">
        <v>4</v>
      </c>
      <c r="U39" s="857"/>
      <c r="V39" s="856">
        <v>5</v>
      </c>
      <c r="W39" s="867"/>
      <c r="X39" s="857"/>
      <c r="Y39" s="856" t="s">
        <v>24</v>
      </c>
      <c r="Z39" s="867"/>
      <c r="AA39" s="867"/>
      <c r="AB39" s="856">
        <v>7</v>
      </c>
      <c r="AC39" s="857"/>
      <c r="AD39" s="856">
        <v>8</v>
      </c>
      <c r="AE39" s="857"/>
      <c r="AF39" s="856">
        <v>9</v>
      </c>
      <c r="AG39" s="867"/>
      <c r="AH39" s="857"/>
      <c r="AI39" s="870" t="s">
        <v>164</v>
      </c>
      <c r="AJ39" s="870"/>
      <c r="AK39" s="856"/>
      <c r="AL39" s="464" t="s">
        <v>255</v>
      </c>
      <c r="AM39" s="118">
        <v>12</v>
      </c>
    </row>
    <row r="40" spans="1:39" ht="6.75" customHeight="1">
      <c r="A40" s="103"/>
      <c r="B40" s="16"/>
      <c r="C40" s="16"/>
      <c r="D40" s="16"/>
      <c r="E40" s="16"/>
      <c r="F40" s="16"/>
      <c r="G40" s="16"/>
      <c r="H40" s="16"/>
      <c r="I40" s="16"/>
      <c r="J40" s="16"/>
      <c r="K40" s="15"/>
      <c r="L40" s="41"/>
      <c r="M40" s="41"/>
      <c r="N40" s="41"/>
      <c r="O40" s="41"/>
      <c r="P40" s="41"/>
      <c r="Q40" s="41"/>
      <c r="R40" s="833"/>
      <c r="S40" s="834"/>
      <c r="T40" s="825"/>
      <c r="U40" s="826"/>
      <c r="V40" s="835"/>
      <c r="W40" s="836"/>
      <c r="X40" s="837"/>
      <c r="Y40" s="810"/>
      <c r="Z40" s="811"/>
      <c r="AA40" s="811"/>
      <c r="AB40" s="833"/>
      <c r="AC40" s="834"/>
      <c r="AD40" s="825"/>
      <c r="AE40" s="826"/>
      <c r="AF40" s="835"/>
      <c r="AG40" s="836"/>
      <c r="AH40" s="837"/>
      <c r="AI40" s="810"/>
      <c r="AJ40" s="811"/>
      <c r="AK40" s="811"/>
      <c r="AL40" s="475"/>
      <c r="AM40" s="122">
        <f>AI40-Y40</f>
        <v>0</v>
      </c>
    </row>
    <row r="41" spans="1:39" ht="18.75" customHeight="1">
      <c r="A41" s="103"/>
      <c r="B41" s="16"/>
      <c r="C41" s="16"/>
      <c r="D41" s="16"/>
      <c r="E41" s="16"/>
      <c r="F41" s="16"/>
      <c r="G41" s="16"/>
      <c r="H41" s="16"/>
      <c r="I41" s="16"/>
      <c r="J41" s="16"/>
      <c r="K41" s="15" t="s">
        <v>309</v>
      </c>
      <c r="L41" s="41"/>
      <c r="M41" s="41"/>
      <c r="N41" s="41"/>
      <c r="O41" s="41"/>
      <c r="P41" s="41"/>
      <c r="Q41" s="41"/>
      <c r="R41" s="177"/>
      <c r="S41" s="178"/>
      <c r="T41" s="172"/>
      <c r="U41" s="173"/>
      <c r="V41" s="172"/>
      <c r="W41" s="446"/>
      <c r="X41" s="173"/>
      <c r="Y41" s="810">
        <f>SUM(Y44:AA45)</f>
        <v>5300000</v>
      </c>
      <c r="Z41" s="811"/>
      <c r="AA41" s="811"/>
      <c r="AB41" s="177"/>
      <c r="AC41" s="178"/>
      <c r="AD41" s="172"/>
      <c r="AE41" s="173"/>
      <c r="AF41" s="172"/>
      <c r="AG41" s="446"/>
      <c r="AH41" s="173"/>
      <c r="AI41" s="810">
        <f>SUM(AI44:AK45)</f>
        <v>7800000</v>
      </c>
      <c r="AJ41" s="811"/>
      <c r="AK41" s="811"/>
      <c r="AL41" s="486">
        <f>AI41-Y41</f>
        <v>2500000</v>
      </c>
      <c r="AM41" s="481">
        <f>AL41/Y41*100</f>
        <v>47.16981132075472</v>
      </c>
    </row>
    <row r="42" spans="1:39" ht="18.75" customHeight="1">
      <c r="A42" s="103"/>
      <c r="B42" s="16"/>
      <c r="C42" s="16"/>
      <c r="D42" s="16"/>
      <c r="E42" s="16"/>
      <c r="F42" s="16"/>
      <c r="G42" s="16"/>
      <c r="H42" s="16"/>
      <c r="I42" s="16"/>
      <c r="J42" s="16"/>
      <c r="K42" s="15" t="s">
        <v>310</v>
      </c>
      <c r="L42" s="41"/>
      <c r="M42" s="41"/>
      <c r="N42" s="41"/>
      <c r="O42" s="41"/>
      <c r="P42" s="41"/>
      <c r="Q42" s="41"/>
      <c r="R42" s="177"/>
      <c r="S42" s="178"/>
      <c r="T42" s="172"/>
      <c r="U42" s="173"/>
      <c r="V42" s="172"/>
      <c r="W42" s="446"/>
      <c r="X42" s="173"/>
      <c r="Y42" s="51"/>
      <c r="Z42" s="52"/>
      <c r="AA42" s="52"/>
      <c r="AB42" s="177"/>
      <c r="AC42" s="178"/>
      <c r="AD42" s="172"/>
      <c r="AE42" s="173"/>
      <c r="AF42" s="172"/>
      <c r="AG42" s="446"/>
      <c r="AH42" s="173"/>
      <c r="AI42" s="51"/>
      <c r="AJ42" s="52"/>
      <c r="AK42" s="52"/>
      <c r="AL42" s="475"/>
      <c r="AM42" s="122"/>
    </row>
    <row r="43" spans="1:39" ht="18.75" customHeight="1">
      <c r="A43" s="103"/>
      <c r="B43" s="16"/>
      <c r="C43" s="16"/>
      <c r="D43" s="16"/>
      <c r="E43" s="16"/>
      <c r="F43" s="16"/>
      <c r="G43" s="16"/>
      <c r="H43" s="16"/>
      <c r="I43" s="16"/>
      <c r="J43" s="16"/>
      <c r="K43" s="15" t="s">
        <v>311</v>
      </c>
      <c r="L43" s="41"/>
      <c r="M43" s="41"/>
      <c r="N43" s="41"/>
      <c r="O43" s="41"/>
      <c r="P43" s="41"/>
      <c r="Q43" s="41"/>
      <c r="R43" s="177"/>
      <c r="S43" s="178"/>
      <c r="T43" s="172"/>
      <c r="U43" s="173"/>
      <c r="V43" s="172"/>
      <c r="W43" s="446"/>
      <c r="X43" s="173"/>
      <c r="Y43" s="51"/>
      <c r="Z43" s="52"/>
      <c r="AA43" s="52"/>
      <c r="AB43" s="177"/>
      <c r="AC43" s="178"/>
      <c r="AD43" s="172"/>
      <c r="AE43" s="173"/>
      <c r="AF43" s="172"/>
      <c r="AG43" s="446"/>
      <c r="AH43" s="173"/>
      <c r="AI43" s="51"/>
      <c r="AJ43" s="52"/>
      <c r="AK43" s="52"/>
      <c r="AL43" s="475"/>
      <c r="AM43" s="122"/>
    </row>
    <row r="44" spans="1:39" ht="18.75" customHeight="1">
      <c r="A44" s="103"/>
      <c r="B44" s="16"/>
      <c r="C44" s="16"/>
      <c r="D44" s="16"/>
      <c r="E44" s="16"/>
      <c r="F44" s="16"/>
      <c r="G44" s="16"/>
      <c r="H44" s="16"/>
      <c r="I44" s="16"/>
      <c r="J44" s="16"/>
      <c r="K44" s="40" t="s">
        <v>236</v>
      </c>
      <c r="L44" s="44"/>
      <c r="M44" s="44"/>
      <c r="N44" s="44"/>
      <c r="O44" s="44"/>
      <c r="P44" s="44"/>
      <c r="Q44" s="44"/>
      <c r="R44" s="810">
        <v>5</v>
      </c>
      <c r="S44" s="812"/>
      <c r="T44" s="825" t="s">
        <v>239</v>
      </c>
      <c r="U44" s="826"/>
      <c r="V44" s="835">
        <v>500000</v>
      </c>
      <c r="W44" s="836"/>
      <c r="X44" s="837"/>
      <c r="Y44" s="810">
        <f>V44*R44</f>
        <v>2500000</v>
      </c>
      <c r="Z44" s="811"/>
      <c r="AA44" s="811"/>
      <c r="AB44" s="833">
        <v>10</v>
      </c>
      <c r="AC44" s="834"/>
      <c r="AD44" s="825" t="s">
        <v>239</v>
      </c>
      <c r="AE44" s="826"/>
      <c r="AF44" s="835">
        <v>500000</v>
      </c>
      <c r="AG44" s="836"/>
      <c r="AH44" s="837"/>
      <c r="AI44" s="810">
        <f>AF44*AB44</f>
        <v>5000000</v>
      </c>
      <c r="AJ44" s="811"/>
      <c r="AK44" s="811"/>
      <c r="AL44" s="486">
        <f>AI44-Y44</f>
        <v>2500000</v>
      </c>
      <c r="AM44" s="481">
        <f>AL44/Y44*100</f>
        <v>100</v>
      </c>
    </row>
    <row r="45" spans="1:39" ht="18.75" customHeight="1">
      <c r="A45" s="103"/>
      <c r="B45" s="16"/>
      <c r="C45" s="16"/>
      <c r="D45" s="16"/>
      <c r="E45" s="16"/>
      <c r="F45" s="16"/>
      <c r="G45" s="16"/>
      <c r="H45" s="16"/>
      <c r="I45" s="16"/>
      <c r="J45" s="16"/>
      <c r="K45" s="40" t="s">
        <v>237</v>
      </c>
      <c r="L45" s="44"/>
      <c r="M45" s="44"/>
      <c r="N45" s="44"/>
      <c r="O45" s="44"/>
      <c r="P45" s="44"/>
      <c r="Q45" s="44"/>
      <c r="R45" s="810">
        <v>7</v>
      </c>
      <c r="S45" s="812"/>
      <c r="T45" s="825" t="s">
        <v>239</v>
      </c>
      <c r="U45" s="826"/>
      <c r="V45" s="835">
        <v>400000</v>
      </c>
      <c r="W45" s="836"/>
      <c r="X45" s="837"/>
      <c r="Y45" s="810">
        <f>V45*R45</f>
        <v>2800000</v>
      </c>
      <c r="Z45" s="811"/>
      <c r="AA45" s="811"/>
      <c r="AB45" s="833">
        <v>7</v>
      </c>
      <c r="AC45" s="834"/>
      <c r="AD45" s="825" t="s">
        <v>239</v>
      </c>
      <c r="AE45" s="826"/>
      <c r="AF45" s="835">
        <v>400000</v>
      </c>
      <c r="AG45" s="836"/>
      <c r="AH45" s="837"/>
      <c r="AI45" s="810">
        <f>AF45*AB45</f>
        <v>2800000</v>
      </c>
      <c r="AJ45" s="811"/>
      <c r="AK45" s="811"/>
      <c r="AL45" s="486">
        <f>AI45-Y45</f>
        <v>0</v>
      </c>
      <c r="AM45" s="481">
        <f>AL45/Y45*100</f>
        <v>0</v>
      </c>
    </row>
    <row r="46" spans="1:39" ht="9" customHeight="1">
      <c r="A46" s="103"/>
      <c r="B46" s="16"/>
      <c r="C46" s="16"/>
      <c r="D46" s="16"/>
      <c r="E46" s="16"/>
      <c r="F46" s="16"/>
      <c r="G46" s="16"/>
      <c r="H46" s="16"/>
      <c r="I46" s="16"/>
      <c r="J46" s="16"/>
      <c r="K46" s="40"/>
      <c r="L46" s="44"/>
      <c r="M46" s="44"/>
      <c r="N46" s="44"/>
      <c r="O46" s="44"/>
      <c r="P46" s="44"/>
      <c r="Q46" s="44"/>
      <c r="R46" s="51"/>
      <c r="S46" s="53"/>
      <c r="T46" s="172"/>
      <c r="U46" s="173"/>
      <c r="V46" s="174"/>
      <c r="W46" s="175"/>
      <c r="X46" s="176"/>
      <c r="Y46" s="51"/>
      <c r="Z46" s="52"/>
      <c r="AA46" s="52"/>
      <c r="AB46" s="177"/>
      <c r="AC46" s="178"/>
      <c r="AD46" s="172"/>
      <c r="AE46" s="173"/>
      <c r="AF46" s="174"/>
      <c r="AG46" s="175"/>
      <c r="AH46" s="176"/>
      <c r="AI46" s="51"/>
      <c r="AJ46" s="52"/>
      <c r="AK46" s="52"/>
      <c r="AL46" s="475"/>
      <c r="AM46" s="122"/>
    </row>
    <row r="47" spans="1:39" ht="18.75" customHeight="1">
      <c r="A47" s="103"/>
      <c r="B47" s="16"/>
      <c r="C47" s="16"/>
      <c r="D47" s="16"/>
      <c r="E47" s="16"/>
      <c r="F47" s="16"/>
      <c r="G47" s="16"/>
      <c r="H47" s="16"/>
      <c r="I47" s="16"/>
      <c r="J47" s="16"/>
      <c r="K47" s="40" t="s">
        <v>312</v>
      </c>
      <c r="L47" s="44"/>
      <c r="M47" s="44"/>
      <c r="N47" s="44"/>
      <c r="O47" s="44"/>
      <c r="P47" s="44"/>
      <c r="Q47" s="44"/>
      <c r="R47" s="810">
        <v>1</v>
      </c>
      <c r="S47" s="812"/>
      <c r="T47" s="825" t="s">
        <v>168</v>
      </c>
      <c r="U47" s="826"/>
      <c r="V47" s="835">
        <v>400000</v>
      </c>
      <c r="W47" s="836"/>
      <c r="X47" s="837"/>
      <c r="Y47" s="810">
        <f>V47*R47</f>
        <v>400000</v>
      </c>
      <c r="Z47" s="811"/>
      <c r="AA47" s="811"/>
      <c r="AB47" s="810">
        <v>1</v>
      </c>
      <c r="AC47" s="812"/>
      <c r="AD47" s="825" t="s">
        <v>168</v>
      </c>
      <c r="AE47" s="826"/>
      <c r="AF47" s="835">
        <v>600000</v>
      </c>
      <c r="AG47" s="836"/>
      <c r="AH47" s="837"/>
      <c r="AI47" s="810">
        <f>AF47*AB47</f>
        <v>600000</v>
      </c>
      <c r="AJ47" s="811"/>
      <c r="AK47" s="811"/>
      <c r="AL47" s="475">
        <f>AI47-Y47</f>
        <v>200000</v>
      </c>
      <c r="AM47" s="481">
        <f>AL47/Y47*100</f>
        <v>50</v>
      </c>
    </row>
    <row r="48" spans="1:39" ht="18.75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3"/>
      <c r="L48" s="34"/>
      <c r="M48" s="34"/>
      <c r="N48" s="34"/>
      <c r="O48" s="34"/>
      <c r="P48" s="34"/>
      <c r="Q48" s="34"/>
      <c r="R48" s="899"/>
      <c r="S48" s="907"/>
      <c r="T48" s="905"/>
      <c r="U48" s="906"/>
      <c r="V48" s="896"/>
      <c r="W48" s="897"/>
      <c r="X48" s="898"/>
      <c r="Y48" s="843"/>
      <c r="Z48" s="844"/>
      <c r="AA48" s="844"/>
      <c r="AB48" s="899"/>
      <c r="AC48" s="907"/>
      <c r="AD48" s="905"/>
      <c r="AE48" s="906"/>
      <c r="AF48" s="896"/>
      <c r="AG48" s="897"/>
      <c r="AH48" s="898"/>
      <c r="AI48" s="843"/>
      <c r="AJ48" s="844"/>
      <c r="AK48" s="844"/>
      <c r="AL48" s="476"/>
      <c r="AM48" s="180"/>
    </row>
    <row r="49" spans="1:39" ht="18.75" customHeight="1">
      <c r="A49" s="104"/>
      <c r="B49" s="29"/>
      <c r="C49" s="29"/>
      <c r="D49" s="29"/>
      <c r="E49" s="29"/>
      <c r="F49" s="29"/>
      <c r="G49" s="29"/>
      <c r="H49" s="29"/>
      <c r="I49" s="29"/>
      <c r="J49" s="29"/>
      <c r="K49" s="34"/>
      <c r="L49" s="34"/>
      <c r="M49" s="34"/>
      <c r="N49" s="34"/>
      <c r="O49" s="34"/>
      <c r="P49" s="34"/>
      <c r="Q49" s="34"/>
      <c r="R49" s="900"/>
      <c r="S49" s="900"/>
      <c r="T49" s="840"/>
      <c r="U49" s="840"/>
      <c r="V49" s="848" t="s">
        <v>25</v>
      </c>
      <c r="W49" s="848"/>
      <c r="X49" s="849"/>
      <c r="Y49" s="850">
        <f>Y26</f>
        <v>7500000</v>
      </c>
      <c r="Z49" s="851"/>
      <c r="AA49" s="851"/>
      <c r="AB49" s="899"/>
      <c r="AC49" s="900"/>
      <c r="AD49" s="840"/>
      <c r="AE49" s="840"/>
      <c r="AF49" s="848" t="s">
        <v>25</v>
      </c>
      <c r="AG49" s="848"/>
      <c r="AH49" s="849"/>
      <c r="AI49" s="850">
        <f>AI26</f>
        <v>12000000</v>
      </c>
      <c r="AJ49" s="851"/>
      <c r="AK49" s="851"/>
      <c r="AL49" s="480">
        <f>AI49-Y49</f>
        <v>4500000</v>
      </c>
      <c r="AM49" s="489">
        <f>AL49/Y49*100</f>
        <v>60</v>
      </c>
    </row>
    <row r="50" spans="1:39" ht="18.75" customHeight="1">
      <c r="A50" s="105"/>
      <c r="B50" s="9" t="s">
        <v>258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6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157"/>
    </row>
    <row r="51" spans="1:39" ht="8.25" customHeight="1">
      <c r="A51" s="106"/>
      <c r="B51" s="5"/>
      <c r="C51" s="5"/>
      <c r="D51" s="5"/>
      <c r="E51" s="5"/>
      <c r="F51" s="5"/>
      <c r="G51" s="5"/>
      <c r="H51" s="18"/>
      <c r="I51" s="5"/>
      <c r="J51" s="1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5"/>
      <c r="V51" s="5"/>
      <c r="W51" s="5"/>
      <c r="X51" s="25"/>
      <c r="Y51" s="5"/>
      <c r="Z51" s="5"/>
      <c r="AA51" s="164"/>
      <c r="AB51" s="670" t="s">
        <v>97</v>
      </c>
      <c r="AC51" s="671"/>
      <c r="AD51" s="671"/>
      <c r="AE51" s="671"/>
      <c r="AF51" s="671"/>
      <c r="AG51" s="671"/>
      <c r="AH51" s="671"/>
      <c r="AI51" s="671"/>
      <c r="AJ51" s="671"/>
      <c r="AK51" s="671"/>
      <c r="AL51" s="671"/>
      <c r="AM51" s="672"/>
    </row>
    <row r="52" spans="1:39" ht="18.75" customHeight="1">
      <c r="A52" s="106"/>
      <c r="B52" s="5" t="s">
        <v>26</v>
      </c>
      <c r="C52" s="18"/>
      <c r="D52" s="5"/>
      <c r="E52" s="5"/>
      <c r="F52" s="28" t="s">
        <v>57</v>
      </c>
      <c r="G52" s="855">
        <v>2800000</v>
      </c>
      <c r="H52" s="855"/>
      <c r="I52" s="855"/>
      <c r="J52" s="855"/>
      <c r="K52" s="5"/>
      <c r="L52" s="5"/>
      <c r="M52" s="5"/>
      <c r="N52" s="5"/>
      <c r="O52" s="19"/>
      <c r="P52" s="19"/>
      <c r="Q52" s="19"/>
      <c r="R52" s="19"/>
      <c r="S52" s="19"/>
      <c r="T52" s="19"/>
      <c r="U52" s="5"/>
      <c r="V52" s="5"/>
      <c r="W52" s="25"/>
      <c r="X52" s="5"/>
      <c r="Y52" s="5"/>
      <c r="Z52" s="5"/>
      <c r="AA52" s="6"/>
      <c r="AB52" s="670"/>
      <c r="AC52" s="671"/>
      <c r="AD52" s="671"/>
      <c r="AE52" s="671"/>
      <c r="AF52" s="671"/>
      <c r="AG52" s="671"/>
      <c r="AH52" s="671"/>
      <c r="AI52" s="671"/>
      <c r="AJ52" s="671"/>
      <c r="AK52" s="671"/>
      <c r="AL52" s="671"/>
      <c r="AM52" s="672"/>
    </row>
    <row r="53" spans="1:39" ht="18.75" customHeight="1">
      <c r="A53" s="106"/>
      <c r="B53" s="5" t="s">
        <v>27</v>
      </c>
      <c r="C53" s="18"/>
      <c r="D53" s="5"/>
      <c r="E53" s="5"/>
      <c r="F53" s="28" t="s">
        <v>57</v>
      </c>
      <c r="G53" s="855">
        <v>1400000</v>
      </c>
      <c r="H53" s="855"/>
      <c r="I53" s="855"/>
      <c r="J53" s="855"/>
      <c r="K53" s="5"/>
      <c r="L53" s="5"/>
      <c r="M53" s="5"/>
      <c r="N53" s="5"/>
      <c r="O53" s="19"/>
      <c r="P53" s="19"/>
      <c r="Q53" s="19"/>
      <c r="R53" s="19"/>
      <c r="S53" s="19"/>
      <c r="T53" s="19"/>
      <c r="U53" s="5"/>
      <c r="V53" s="5"/>
      <c r="W53" s="25"/>
      <c r="X53" s="5"/>
      <c r="Y53" s="5"/>
      <c r="Z53" s="5"/>
      <c r="AA53" s="5"/>
      <c r="AB53" s="119"/>
      <c r="AC53" s="19"/>
      <c r="AD53" s="19"/>
      <c r="AE53" s="5"/>
      <c r="AF53" s="5"/>
      <c r="AG53" s="25"/>
      <c r="AH53" s="5"/>
      <c r="AI53" s="5"/>
      <c r="AJ53" s="5"/>
      <c r="AK53" s="5"/>
      <c r="AL53" s="5"/>
      <c r="AM53" s="107"/>
    </row>
    <row r="54" spans="1:39" ht="18.75" customHeight="1">
      <c r="A54" s="106"/>
      <c r="B54" s="5" t="s">
        <v>28</v>
      </c>
      <c r="C54" s="18"/>
      <c r="D54" s="5"/>
      <c r="E54" s="5"/>
      <c r="F54" s="28" t="s">
        <v>57</v>
      </c>
      <c r="G54" s="855">
        <v>1900000</v>
      </c>
      <c r="H54" s="855"/>
      <c r="I54" s="855"/>
      <c r="J54" s="855"/>
      <c r="K54" s="5"/>
      <c r="L54" s="5"/>
      <c r="M54" s="5"/>
      <c r="N54" s="5"/>
      <c r="O54" s="19"/>
      <c r="P54" s="19"/>
      <c r="Q54" s="19"/>
      <c r="R54" s="19"/>
      <c r="S54" s="19"/>
      <c r="T54" s="19"/>
      <c r="U54" s="5"/>
      <c r="V54" s="5"/>
      <c r="W54" s="25"/>
      <c r="X54" s="5"/>
      <c r="Y54" s="5"/>
      <c r="Z54" s="5"/>
      <c r="AA54" s="5"/>
      <c r="AB54" s="119"/>
      <c r="AC54" s="19"/>
      <c r="AD54" s="19"/>
      <c r="AE54" s="5"/>
      <c r="AF54" s="5"/>
      <c r="AG54" s="25"/>
      <c r="AH54" s="5"/>
      <c r="AI54" s="5"/>
      <c r="AJ54" s="5"/>
      <c r="AK54" s="5"/>
      <c r="AL54" s="5"/>
      <c r="AM54" s="107"/>
    </row>
    <row r="55" spans="1:39" ht="18.75" customHeight="1">
      <c r="A55" s="106"/>
      <c r="B55" s="5" t="s">
        <v>29</v>
      </c>
      <c r="C55" s="21"/>
      <c r="D55" s="20"/>
      <c r="E55" s="5"/>
      <c r="F55" s="28" t="s">
        <v>57</v>
      </c>
      <c r="G55" s="855">
        <v>5900000</v>
      </c>
      <c r="H55" s="855"/>
      <c r="I55" s="855"/>
      <c r="J55" s="855"/>
      <c r="K55" s="5"/>
      <c r="L55" s="5"/>
      <c r="M55" s="5"/>
      <c r="N55" s="5"/>
      <c r="O55" s="22"/>
      <c r="P55" s="22"/>
      <c r="Q55" s="22"/>
      <c r="R55" s="22"/>
      <c r="S55" s="22"/>
      <c r="T55" s="22"/>
      <c r="U55" s="5"/>
      <c r="V55" s="5"/>
      <c r="W55" s="37"/>
      <c r="X55" s="5"/>
      <c r="Y55" s="5"/>
      <c r="Z55" s="5"/>
      <c r="AA55" s="5"/>
      <c r="AB55" s="893" t="s">
        <v>225</v>
      </c>
      <c r="AC55" s="894"/>
      <c r="AD55" s="894"/>
      <c r="AE55" s="894"/>
      <c r="AF55" s="894"/>
      <c r="AG55" s="894"/>
      <c r="AH55" s="894"/>
      <c r="AI55" s="894"/>
      <c r="AJ55" s="894"/>
      <c r="AK55" s="894"/>
      <c r="AL55" s="894"/>
      <c r="AM55" s="895"/>
    </row>
    <row r="56" spans="1:39" ht="18.75" customHeight="1" thickBot="1">
      <c r="A56" s="106"/>
      <c r="B56" s="5"/>
      <c r="C56" s="5"/>
      <c r="D56" s="46" t="s">
        <v>25</v>
      </c>
      <c r="E56" s="5"/>
      <c r="F56" s="28" t="s">
        <v>57</v>
      </c>
      <c r="G56" s="904">
        <f>SUM(G52:J55)</f>
        <v>12000000</v>
      </c>
      <c r="H56" s="904"/>
      <c r="I56" s="904"/>
      <c r="J56" s="90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5"/>
      <c r="X56" s="5"/>
      <c r="Y56" s="24"/>
      <c r="Z56" s="24"/>
      <c r="AA56" s="24"/>
      <c r="AB56" s="670" t="str">
        <f>'Perj. DD'!AB50:AM50</f>
        <v>Pembina Tingkat I</v>
      </c>
      <c r="AC56" s="914"/>
      <c r="AD56" s="914"/>
      <c r="AE56" s="914"/>
      <c r="AF56" s="914"/>
      <c r="AG56" s="914"/>
      <c r="AH56" s="914"/>
      <c r="AI56" s="914"/>
      <c r="AJ56" s="914"/>
      <c r="AK56" s="914"/>
      <c r="AL56" s="914"/>
      <c r="AM56" s="915"/>
    </row>
    <row r="57" spans="1:39" ht="18.75" customHeight="1" thickTop="1">
      <c r="A57" s="10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5"/>
      <c r="X57" s="5"/>
      <c r="Y57" s="5"/>
      <c r="Z57" s="5"/>
      <c r="AA57" s="5"/>
      <c r="AB57" s="670" t="s">
        <v>136</v>
      </c>
      <c r="AC57" s="671"/>
      <c r="AD57" s="671"/>
      <c r="AE57" s="671"/>
      <c r="AF57" s="671"/>
      <c r="AG57" s="671"/>
      <c r="AH57" s="671"/>
      <c r="AI57" s="671"/>
      <c r="AJ57" s="671"/>
      <c r="AK57" s="671"/>
      <c r="AL57" s="671"/>
      <c r="AM57" s="672"/>
    </row>
    <row r="58" spans="1:39" ht="18.75" customHeight="1">
      <c r="A58" s="901" t="s">
        <v>260</v>
      </c>
      <c r="B58" s="902"/>
      <c r="C58" s="902"/>
      <c r="D58" s="902"/>
      <c r="E58" s="902"/>
      <c r="F58" s="902"/>
      <c r="G58" s="902"/>
      <c r="H58" s="902"/>
      <c r="I58" s="902"/>
      <c r="J58" s="902"/>
      <c r="K58" s="902"/>
      <c r="L58" s="902"/>
      <c r="M58" s="902"/>
      <c r="N58" s="902"/>
      <c r="O58" s="902"/>
      <c r="P58" s="902"/>
      <c r="Q58" s="902"/>
      <c r="R58" s="902"/>
      <c r="S58" s="902"/>
      <c r="T58" s="902"/>
      <c r="U58" s="902"/>
      <c r="V58" s="902"/>
      <c r="W58" s="902"/>
      <c r="X58" s="902"/>
      <c r="Y58" s="902"/>
      <c r="Z58" s="902"/>
      <c r="AA58" s="903"/>
      <c r="AB58" s="165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7"/>
    </row>
    <row r="59" spans="1:39" ht="4.5" customHeight="1">
      <c r="A59" s="10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107"/>
    </row>
    <row r="60" spans="1:39" ht="15" customHeight="1">
      <c r="A60" s="10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5"/>
      <c r="X60" s="5"/>
      <c r="Y60" s="5"/>
      <c r="Z60" s="5"/>
      <c r="AA60" s="5"/>
      <c r="AB60" s="852" t="str">
        <f>'Perj. DD'!AB54:AM54</f>
        <v>Wonosobo,          Agustus 2019</v>
      </c>
      <c r="AC60" s="853"/>
      <c r="AD60" s="853"/>
      <c r="AE60" s="853"/>
      <c r="AF60" s="853"/>
      <c r="AG60" s="853"/>
      <c r="AH60" s="853"/>
      <c r="AI60" s="853"/>
      <c r="AJ60" s="853"/>
      <c r="AK60" s="853"/>
      <c r="AL60" s="853"/>
      <c r="AM60" s="854"/>
    </row>
    <row r="61" spans="1:39" ht="14.25" customHeight="1">
      <c r="A61" s="10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5"/>
      <c r="X61" s="5"/>
      <c r="Y61" s="5"/>
      <c r="Z61" s="5"/>
      <c r="AA61" s="5"/>
      <c r="AB61" s="4"/>
      <c r="AC61" s="5"/>
      <c r="AD61" s="5"/>
      <c r="AE61" s="5"/>
      <c r="AF61" s="5"/>
      <c r="AG61" s="25"/>
      <c r="AH61" s="5"/>
      <c r="AI61" s="5"/>
      <c r="AJ61" s="5"/>
      <c r="AK61" s="5"/>
      <c r="AL61" s="5"/>
      <c r="AM61" s="107"/>
    </row>
    <row r="62" spans="1:39" ht="15.75" customHeight="1">
      <c r="A62" s="109"/>
      <c r="B62" s="17" t="s">
        <v>31</v>
      </c>
      <c r="C62" s="5" t="s">
        <v>163</v>
      </c>
      <c r="D62" s="5"/>
      <c r="E62" s="5"/>
      <c r="F62" s="33"/>
      <c r="G62" s="33"/>
      <c r="H62" s="33"/>
      <c r="I62" s="5"/>
      <c r="J62" s="47"/>
      <c r="K62" s="47" t="s">
        <v>31</v>
      </c>
      <c r="L62" s="33" t="s">
        <v>110</v>
      </c>
      <c r="M62" s="5"/>
      <c r="N62" s="5"/>
      <c r="O62" s="5"/>
      <c r="P62" s="5"/>
      <c r="Q62" s="33"/>
      <c r="R62" s="33"/>
      <c r="S62" s="33"/>
      <c r="T62" s="33"/>
      <c r="U62" s="5"/>
      <c r="V62" s="5"/>
      <c r="W62" s="25"/>
      <c r="X62" s="5"/>
      <c r="Y62" s="5"/>
      <c r="Z62" s="5"/>
      <c r="AA62" s="5"/>
      <c r="AB62" s="670" t="s">
        <v>30</v>
      </c>
      <c r="AC62" s="671"/>
      <c r="AD62" s="671"/>
      <c r="AE62" s="671"/>
      <c r="AF62" s="671"/>
      <c r="AG62" s="671"/>
      <c r="AH62" s="671"/>
      <c r="AI62" s="671"/>
      <c r="AJ62" s="671"/>
      <c r="AK62" s="671"/>
      <c r="AL62" s="671"/>
      <c r="AM62" s="672"/>
    </row>
    <row r="63" spans="1:39" ht="14.25" customHeight="1">
      <c r="A63" s="109"/>
      <c r="B63" s="1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25"/>
      <c r="X63" s="5"/>
      <c r="Y63" s="5"/>
      <c r="Z63" s="5"/>
      <c r="AA63" s="5"/>
      <c r="AB63" s="670" t="s">
        <v>53</v>
      </c>
      <c r="AC63" s="671"/>
      <c r="AD63" s="671"/>
      <c r="AE63" s="671"/>
      <c r="AF63" s="671"/>
      <c r="AG63" s="671"/>
      <c r="AH63" s="671"/>
      <c r="AI63" s="671"/>
      <c r="AJ63" s="671"/>
      <c r="AK63" s="671"/>
      <c r="AL63" s="671"/>
      <c r="AM63" s="672"/>
    </row>
    <row r="64" spans="1:39" ht="18.75" customHeight="1">
      <c r="A64" s="109"/>
      <c r="B64" s="17"/>
      <c r="C64" s="5"/>
      <c r="D64" s="5"/>
      <c r="E64" s="5"/>
      <c r="F64" s="33"/>
      <c r="G64" s="33"/>
      <c r="H64" s="33"/>
      <c r="I64" s="33"/>
      <c r="J64" s="33"/>
      <c r="K64" s="33"/>
      <c r="L64" s="5"/>
      <c r="M64" s="47"/>
      <c r="N64" s="33"/>
      <c r="P64" s="47"/>
      <c r="Q64" s="33"/>
      <c r="R64" s="33"/>
      <c r="S64" s="33"/>
      <c r="T64" s="33"/>
      <c r="U64" s="5"/>
      <c r="V64" s="5"/>
      <c r="W64" s="48"/>
      <c r="X64" s="5"/>
      <c r="Y64" s="5"/>
      <c r="Z64" s="5"/>
      <c r="AA64" s="5"/>
      <c r="AB64" s="120"/>
      <c r="AC64" s="33"/>
      <c r="AD64" s="33"/>
      <c r="AE64" s="5"/>
      <c r="AF64" s="5"/>
      <c r="AG64" s="48"/>
      <c r="AH64" s="5"/>
      <c r="AI64" s="5"/>
      <c r="AJ64" s="5"/>
      <c r="AK64" s="5"/>
      <c r="AL64" s="5"/>
      <c r="AM64" s="107"/>
    </row>
    <row r="65" spans="1:39" ht="15" customHeight="1">
      <c r="A65" s="106"/>
      <c r="B65" s="17" t="s">
        <v>32</v>
      </c>
      <c r="C65" s="5" t="s">
        <v>628</v>
      </c>
      <c r="D65" s="5"/>
      <c r="E65" s="5"/>
      <c r="F65" s="33"/>
      <c r="G65" s="33"/>
      <c r="H65" s="33"/>
      <c r="I65" s="33"/>
      <c r="J65" s="33"/>
      <c r="K65" s="33"/>
      <c r="L65" s="5"/>
      <c r="M65" s="47"/>
      <c r="N65" s="33"/>
      <c r="P65" s="47" t="s">
        <v>32</v>
      </c>
      <c r="Q65" s="33" t="s">
        <v>110</v>
      </c>
      <c r="R65" s="30"/>
      <c r="S65" s="30"/>
      <c r="T65" s="30"/>
      <c r="U65" s="30"/>
      <c r="V65" s="30"/>
      <c r="W65" s="25"/>
      <c r="X65" s="30"/>
      <c r="Y65" s="30"/>
      <c r="Z65" s="30"/>
      <c r="AA65" s="30"/>
      <c r="AB65" s="32"/>
      <c r="AC65" s="30"/>
      <c r="AD65" s="30"/>
      <c r="AE65" s="30"/>
      <c r="AF65" s="30"/>
      <c r="AG65" s="25"/>
      <c r="AH65" s="30"/>
      <c r="AI65" s="30"/>
      <c r="AJ65" s="30"/>
      <c r="AK65" s="30"/>
      <c r="AL65" s="30"/>
      <c r="AM65" s="107"/>
    </row>
    <row r="66" spans="1:39" s="23" customFormat="1" ht="17.25" customHeight="1">
      <c r="A66" s="110"/>
      <c r="B66" s="17"/>
      <c r="C66" s="5"/>
      <c r="D66" s="5"/>
      <c r="E66" s="5"/>
      <c r="F66" s="25"/>
      <c r="G66" s="25"/>
      <c r="H66" s="25"/>
      <c r="I66" s="25"/>
      <c r="J66" s="47"/>
      <c r="K66" s="47"/>
      <c r="L66" s="33"/>
      <c r="M66" s="25"/>
      <c r="N66" s="25"/>
      <c r="O66" s="25"/>
      <c r="P66" s="25"/>
      <c r="Q66" s="25"/>
      <c r="R66" s="25"/>
      <c r="S66" s="25"/>
      <c r="T66" s="25"/>
      <c r="U66" s="49"/>
      <c r="V66" s="49"/>
      <c r="W66" s="37"/>
      <c r="X66" s="49"/>
      <c r="Y66" s="49"/>
      <c r="Z66" s="5"/>
      <c r="AA66" s="5"/>
      <c r="AB66" s="893" t="s">
        <v>205</v>
      </c>
      <c r="AC66" s="894"/>
      <c r="AD66" s="894"/>
      <c r="AE66" s="894"/>
      <c r="AF66" s="894"/>
      <c r="AG66" s="894"/>
      <c r="AH66" s="894"/>
      <c r="AI66" s="894"/>
      <c r="AJ66" s="894"/>
      <c r="AK66" s="894"/>
      <c r="AL66" s="894"/>
      <c r="AM66" s="895"/>
    </row>
    <row r="67" spans="1:39" s="23" customFormat="1" ht="17.25" customHeight="1">
      <c r="A67" s="110"/>
      <c r="B67" s="17"/>
      <c r="C67" s="5"/>
      <c r="D67" s="5"/>
      <c r="E67" s="5"/>
      <c r="F67" s="25"/>
      <c r="G67" s="25"/>
      <c r="H67" s="25"/>
      <c r="I67" s="25"/>
      <c r="J67" s="47"/>
      <c r="K67" s="47"/>
      <c r="L67" s="33"/>
      <c r="M67" s="25"/>
      <c r="N67" s="25"/>
      <c r="O67" s="25"/>
      <c r="P67" s="25"/>
      <c r="Q67" s="25"/>
      <c r="R67" s="25"/>
      <c r="S67" s="25"/>
      <c r="T67" s="25"/>
      <c r="U67" s="49"/>
      <c r="V67" s="49"/>
      <c r="W67" s="37"/>
      <c r="X67" s="49"/>
      <c r="Y67" s="49"/>
      <c r="Z67" s="5"/>
      <c r="AA67" s="5"/>
      <c r="AB67" s="670" t="s">
        <v>206</v>
      </c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2"/>
    </row>
    <row r="68" spans="1:39" s="23" customFormat="1" ht="18.75" customHeight="1">
      <c r="A68" s="110"/>
      <c r="B68" s="25"/>
      <c r="C68" s="25"/>
      <c r="D68" s="25"/>
      <c r="E68" s="25"/>
      <c r="F68" s="25"/>
      <c r="G68" s="17"/>
      <c r="H68" s="5"/>
      <c r="I68" s="5"/>
      <c r="J68" s="5"/>
      <c r="K68" s="25"/>
      <c r="L68" s="25"/>
      <c r="M68" s="25"/>
      <c r="N68" s="47"/>
      <c r="O68" s="33"/>
      <c r="P68" s="25"/>
      <c r="Q68" s="25"/>
      <c r="R68" s="25"/>
      <c r="S68" s="25"/>
      <c r="T68" s="25"/>
      <c r="U68" s="49"/>
      <c r="V68" s="49"/>
      <c r="W68" s="25"/>
      <c r="X68" s="49"/>
      <c r="Y68" s="49"/>
      <c r="Z68" s="5"/>
      <c r="AA68" s="5"/>
      <c r="AB68" s="670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2"/>
    </row>
    <row r="69" spans="1:39" ht="5.25" customHeight="1" thickBot="1">
      <c r="A69" s="111"/>
      <c r="B69" s="112"/>
      <c r="C69" s="112"/>
      <c r="D69" s="112"/>
      <c r="E69" s="112"/>
      <c r="F69" s="112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4"/>
      <c r="X69" s="113"/>
      <c r="Y69" s="113"/>
      <c r="Z69" s="113"/>
      <c r="AA69" s="113"/>
      <c r="AB69" s="121"/>
      <c r="AC69" s="113"/>
      <c r="AD69" s="113"/>
      <c r="AE69" s="113"/>
      <c r="AF69" s="113"/>
      <c r="AG69" s="114"/>
      <c r="AH69" s="113"/>
      <c r="AI69" s="113"/>
      <c r="AJ69" s="113"/>
      <c r="AK69" s="113"/>
      <c r="AL69" s="113"/>
      <c r="AM69" s="115"/>
    </row>
    <row r="70" spans="1:38" ht="17.25" thickTop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6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6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6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6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</sheetData>
  <sheetProtection/>
  <mergeCells count="195">
    <mergeCell ref="A34:AM35"/>
    <mergeCell ref="AD47:AE47"/>
    <mergeCell ref="AF47:AH47"/>
    <mergeCell ref="AI47:AK47"/>
    <mergeCell ref="AL36:AM36"/>
    <mergeCell ref="AL37:AM37"/>
    <mergeCell ref="R47:S47"/>
    <mergeCell ref="T47:U47"/>
    <mergeCell ref="V47:X47"/>
    <mergeCell ref="Y47:AA47"/>
    <mergeCell ref="AL14:AM14"/>
    <mergeCell ref="AL22:AM22"/>
    <mergeCell ref="AL23:AM23"/>
    <mergeCell ref="AL15:AM15"/>
    <mergeCell ref="AL16:AM16"/>
    <mergeCell ref="T44:U44"/>
    <mergeCell ref="AI44:AK44"/>
    <mergeCell ref="G14:T14"/>
    <mergeCell ref="U14:AG14"/>
    <mergeCell ref="AH14:AK14"/>
    <mergeCell ref="AB47:AC47"/>
    <mergeCell ref="R45:S45"/>
    <mergeCell ref="T45:U45"/>
    <mergeCell ref="V45:X45"/>
    <mergeCell ref="Y45:AA45"/>
    <mergeCell ref="AB45:AC45"/>
    <mergeCell ref="AD45:AE45"/>
    <mergeCell ref="Y44:AA44"/>
    <mergeCell ref="AB44:AC44"/>
    <mergeCell ref="AD44:AE44"/>
    <mergeCell ref="AF44:AH44"/>
    <mergeCell ref="A1:AA1"/>
    <mergeCell ref="AB1:AH1"/>
    <mergeCell ref="A13:F14"/>
    <mergeCell ref="G13:AG13"/>
    <mergeCell ref="AH13:AM13"/>
    <mergeCell ref="AI1:AM2"/>
    <mergeCell ref="A2:AA2"/>
    <mergeCell ref="A3:AM3"/>
    <mergeCell ref="A4:AM4"/>
    <mergeCell ref="M5:AM5"/>
    <mergeCell ref="A12:AM12"/>
    <mergeCell ref="AH15:AK15"/>
    <mergeCell ref="AH16:AK16"/>
    <mergeCell ref="AH17:AK17"/>
    <mergeCell ref="AH18:AK18"/>
    <mergeCell ref="A20:AM20"/>
    <mergeCell ref="A21:AM21"/>
    <mergeCell ref="AL17:AM17"/>
    <mergeCell ref="AL18:AM18"/>
    <mergeCell ref="A22:J24"/>
    <mergeCell ref="K22:Q24"/>
    <mergeCell ref="R22:X22"/>
    <mergeCell ref="Y22:AA24"/>
    <mergeCell ref="AB22:AH22"/>
    <mergeCell ref="AI22:AK24"/>
    <mergeCell ref="R23:X23"/>
    <mergeCell ref="AB23:AH23"/>
    <mergeCell ref="R24:S24"/>
    <mergeCell ref="T24:U24"/>
    <mergeCell ref="V24:X24"/>
    <mergeCell ref="AB24:AC24"/>
    <mergeCell ref="AD24:AE24"/>
    <mergeCell ref="AF24:AH24"/>
    <mergeCell ref="AD26:AE26"/>
    <mergeCell ref="A25:J25"/>
    <mergeCell ref="K25:Q25"/>
    <mergeCell ref="R25:S25"/>
    <mergeCell ref="T25:U25"/>
    <mergeCell ref="V25:X25"/>
    <mergeCell ref="Y25:AA25"/>
    <mergeCell ref="AI27:AK27"/>
    <mergeCell ref="AB25:AC25"/>
    <mergeCell ref="AD25:AE25"/>
    <mergeCell ref="AF25:AH25"/>
    <mergeCell ref="AI25:AK25"/>
    <mergeCell ref="AF26:AH26"/>
    <mergeCell ref="AI26:AK26"/>
    <mergeCell ref="AB27:AC27"/>
    <mergeCell ref="AD27:AE27"/>
    <mergeCell ref="R26:S26"/>
    <mergeCell ref="T26:U26"/>
    <mergeCell ref="V26:X26"/>
    <mergeCell ref="Y26:AA26"/>
    <mergeCell ref="AB26:AC26"/>
    <mergeCell ref="Y29:AA29"/>
    <mergeCell ref="R27:S27"/>
    <mergeCell ref="T27:U27"/>
    <mergeCell ref="V27:X27"/>
    <mergeCell ref="Y27:AA27"/>
    <mergeCell ref="AF27:AH27"/>
    <mergeCell ref="R28:S28"/>
    <mergeCell ref="T28:U28"/>
    <mergeCell ref="V28:X28"/>
    <mergeCell ref="Y28:AA28"/>
    <mergeCell ref="AB28:AC28"/>
    <mergeCell ref="AD28:AE28"/>
    <mergeCell ref="AN31:AP31"/>
    <mergeCell ref="AF28:AH28"/>
    <mergeCell ref="AI28:AK28"/>
    <mergeCell ref="R31:S31"/>
    <mergeCell ref="T31:U31"/>
    <mergeCell ref="V31:X31"/>
    <mergeCell ref="Y31:AA31"/>
    <mergeCell ref="AB31:AC31"/>
    <mergeCell ref="AD31:AE31"/>
    <mergeCell ref="AF31:AH31"/>
    <mergeCell ref="R33:S33"/>
    <mergeCell ref="T33:U33"/>
    <mergeCell ref="V33:X33"/>
    <mergeCell ref="Y33:AA33"/>
    <mergeCell ref="AB33:AC33"/>
    <mergeCell ref="AD33:AE33"/>
    <mergeCell ref="A36:J38"/>
    <mergeCell ref="K36:Q38"/>
    <mergeCell ref="R36:X36"/>
    <mergeCell ref="Y36:AA38"/>
    <mergeCell ref="AB36:AH36"/>
    <mergeCell ref="AI36:AK38"/>
    <mergeCell ref="R37:X37"/>
    <mergeCell ref="AB37:AH37"/>
    <mergeCell ref="R38:S38"/>
    <mergeCell ref="T38:U38"/>
    <mergeCell ref="V38:X38"/>
    <mergeCell ref="AB38:AC38"/>
    <mergeCell ref="AD38:AE38"/>
    <mergeCell ref="AF38:AH38"/>
    <mergeCell ref="A39:J39"/>
    <mergeCell ref="K39:Q39"/>
    <mergeCell ref="R39:S39"/>
    <mergeCell ref="T39:U39"/>
    <mergeCell ref="V39:X39"/>
    <mergeCell ref="Y39:AA39"/>
    <mergeCell ref="R40:S40"/>
    <mergeCell ref="T40:U40"/>
    <mergeCell ref="V40:X40"/>
    <mergeCell ref="Y40:AA40"/>
    <mergeCell ref="AB40:AC40"/>
    <mergeCell ref="AD40:AE40"/>
    <mergeCell ref="AF48:AH48"/>
    <mergeCell ref="AI48:AK48"/>
    <mergeCell ref="AF40:AH40"/>
    <mergeCell ref="AI40:AK40"/>
    <mergeCell ref="AB39:AC39"/>
    <mergeCell ref="AD39:AE39"/>
    <mergeCell ref="AF39:AH39"/>
    <mergeCell ref="AI39:AK39"/>
    <mergeCell ref="AF45:AH45"/>
    <mergeCell ref="AI45:AK45"/>
    <mergeCell ref="AB49:AC49"/>
    <mergeCell ref="AD49:AE49"/>
    <mergeCell ref="R44:S44"/>
    <mergeCell ref="R48:S48"/>
    <mergeCell ref="T48:U48"/>
    <mergeCell ref="V48:X48"/>
    <mergeCell ref="Y48:AA48"/>
    <mergeCell ref="AB48:AC48"/>
    <mergeCell ref="AD48:AE48"/>
    <mergeCell ref="V44:X44"/>
    <mergeCell ref="G52:J52"/>
    <mergeCell ref="G53:J53"/>
    <mergeCell ref="G54:J54"/>
    <mergeCell ref="R49:S49"/>
    <mergeCell ref="T49:U49"/>
    <mergeCell ref="V49:X49"/>
    <mergeCell ref="AB63:AM63"/>
    <mergeCell ref="AB66:AM66"/>
    <mergeCell ref="AB67:AM67"/>
    <mergeCell ref="AB68:AM68"/>
    <mergeCell ref="G55:J55"/>
    <mergeCell ref="AB55:AM55"/>
    <mergeCell ref="G56:J56"/>
    <mergeCell ref="AB56:AM56"/>
    <mergeCell ref="AB57:AM57"/>
    <mergeCell ref="A58:AA58"/>
    <mergeCell ref="R32:S32"/>
    <mergeCell ref="T32:U32"/>
    <mergeCell ref="V32:X32"/>
    <mergeCell ref="Y32:AA32"/>
    <mergeCell ref="AB60:AM60"/>
    <mergeCell ref="AB62:AM62"/>
    <mergeCell ref="AF49:AH49"/>
    <mergeCell ref="AI49:AK49"/>
    <mergeCell ref="AB51:AM52"/>
    <mergeCell ref="Y49:AA49"/>
    <mergeCell ref="AI29:AK29"/>
    <mergeCell ref="Y41:AA41"/>
    <mergeCell ref="AI41:AK41"/>
    <mergeCell ref="AB32:AC32"/>
    <mergeCell ref="AD32:AE32"/>
    <mergeCell ref="AF32:AH32"/>
    <mergeCell ref="AI32:AK32"/>
    <mergeCell ref="AF33:AH33"/>
    <mergeCell ref="AI33:AK33"/>
    <mergeCell ref="AI31:AK31"/>
  </mergeCells>
  <printOptions/>
  <pageMargins left="1.03" right="0.118110236220472" top="0.38" bottom="0.5" header="0" footer="0.47"/>
  <pageSetup horizontalDpi="600" verticalDpi="600"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75"/>
  <sheetViews>
    <sheetView showGridLines="0" view="pageBreakPreview" zoomScaleSheetLayoutView="100" zoomScalePageLayoutView="0" workbookViewId="0" topLeftCell="P55">
      <selection activeCell="S71" sqref="S71"/>
    </sheetView>
  </sheetViews>
  <sheetFormatPr defaultColWidth="4.421875" defaultRowHeight="12.75"/>
  <cols>
    <col min="1" max="10" width="3.7109375" style="8" customWidth="1"/>
    <col min="11" max="11" width="8.00390625" style="8" bestFit="1" customWidth="1"/>
    <col min="12" max="21" width="4.421875" style="8" customWidth="1"/>
    <col min="22" max="22" width="3.8515625" style="8" customWidth="1"/>
    <col min="23" max="23" width="3.7109375" style="8" customWidth="1"/>
    <col min="24" max="24" width="3.28125" style="8" customWidth="1"/>
    <col min="25" max="29" width="4.421875" style="8" customWidth="1"/>
    <col min="30" max="30" width="5.421875" style="8" customWidth="1"/>
    <col min="31" max="31" width="4.421875" style="8" customWidth="1"/>
    <col min="32" max="32" width="3.8515625" style="8" customWidth="1"/>
    <col min="33" max="33" width="4.00390625" style="8" customWidth="1"/>
    <col min="34" max="34" width="3.28125" style="8" customWidth="1"/>
    <col min="35" max="35" width="5.00390625" style="8" bestFit="1" customWidth="1"/>
    <col min="36" max="36" width="4.8515625" style="8" customWidth="1"/>
    <col min="37" max="37" width="4.421875" style="8" customWidth="1"/>
    <col min="38" max="38" width="13.00390625" style="8" customWidth="1"/>
    <col min="39" max="39" width="8.00390625" style="8" customWidth="1"/>
    <col min="40" max="43" width="4.421875" style="8" customWidth="1"/>
    <col min="44" max="44" width="5.00390625" style="8" bestFit="1" customWidth="1"/>
    <col min="45" max="16384" width="4.421875" style="8" customWidth="1"/>
  </cols>
  <sheetData>
    <row r="1" spans="1:39" ht="20.25" customHeight="1" thickTop="1">
      <c r="A1" s="863" t="s">
        <v>138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864"/>
      <c r="AA1" s="864"/>
      <c r="AB1" s="881" t="s">
        <v>151</v>
      </c>
      <c r="AC1" s="881"/>
      <c r="AD1" s="881"/>
      <c r="AE1" s="881"/>
      <c r="AF1" s="881"/>
      <c r="AG1" s="881"/>
      <c r="AH1" s="881"/>
      <c r="AI1" s="858" t="s">
        <v>257</v>
      </c>
      <c r="AJ1" s="858"/>
      <c r="AK1" s="858"/>
      <c r="AL1" s="859"/>
      <c r="AM1" s="860"/>
    </row>
    <row r="2" spans="1:39" ht="17.25" customHeight="1">
      <c r="A2" s="871" t="s">
        <v>55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3"/>
      <c r="AB2" s="186" t="s">
        <v>202</v>
      </c>
      <c r="AC2" s="186" t="s">
        <v>202</v>
      </c>
      <c r="AD2" s="186" t="s">
        <v>139</v>
      </c>
      <c r="AE2" s="359" t="s">
        <v>41</v>
      </c>
      <c r="AF2" s="359" t="s">
        <v>66</v>
      </c>
      <c r="AG2" s="186" t="s">
        <v>35</v>
      </c>
      <c r="AH2" s="186" t="s">
        <v>36</v>
      </c>
      <c r="AI2" s="861"/>
      <c r="AJ2" s="861"/>
      <c r="AK2" s="861"/>
      <c r="AL2" s="775"/>
      <c r="AM2" s="862"/>
    </row>
    <row r="3" spans="1:39" ht="14.25" customHeight="1">
      <c r="A3" s="879" t="s">
        <v>140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880"/>
    </row>
    <row r="4" spans="1:39" ht="16.5" customHeight="1">
      <c r="A4" s="865" t="s">
        <v>288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866"/>
    </row>
    <row r="5" spans="1:39" ht="17.25" customHeight="1">
      <c r="A5" s="116" t="s">
        <v>16</v>
      </c>
      <c r="B5" s="59"/>
      <c r="C5" s="59"/>
      <c r="D5" s="59"/>
      <c r="E5" s="59"/>
      <c r="F5" s="59"/>
      <c r="G5" s="60" t="s">
        <v>57</v>
      </c>
      <c r="H5" s="61" t="s">
        <v>202</v>
      </c>
      <c r="I5" s="45"/>
      <c r="J5" s="45"/>
      <c r="K5" s="45"/>
      <c r="L5" s="45"/>
      <c r="M5" s="882" t="s">
        <v>207</v>
      </c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882"/>
      <c r="AK5" s="882"/>
      <c r="AL5" s="882"/>
      <c r="AM5" s="883"/>
    </row>
    <row r="6" spans="1:39" ht="18.75" customHeight="1">
      <c r="A6" s="99" t="s">
        <v>17</v>
      </c>
      <c r="B6" s="57"/>
      <c r="C6" s="57"/>
      <c r="D6" s="57"/>
      <c r="E6" s="57"/>
      <c r="F6" s="57"/>
      <c r="G6" s="7" t="s">
        <v>57</v>
      </c>
      <c r="H6" s="45" t="s">
        <v>203</v>
      </c>
      <c r="I6" s="45"/>
      <c r="J6" s="45"/>
      <c r="K6" s="45"/>
      <c r="L6" s="45"/>
      <c r="M6" s="123" t="s">
        <v>102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4"/>
    </row>
    <row r="7" spans="1:39" ht="18.75" customHeight="1">
      <c r="A7" s="99" t="s">
        <v>18</v>
      </c>
      <c r="B7" s="57"/>
      <c r="C7" s="57"/>
      <c r="D7" s="57"/>
      <c r="E7" s="57"/>
      <c r="F7" s="57"/>
      <c r="G7" s="7" t="s">
        <v>57</v>
      </c>
      <c r="H7" s="45" t="s">
        <v>314</v>
      </c>
      <c r="I7" s="45"/>
      <c r="J7" s="45"/>
      <c r="K7" s="45"/>
      <c r="L7" s="45"/>
      <c r="M7" s="123" t="s">
        <v>316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</row>
    <row r="8" spans="1:39" ht="18.75" customHeight="1">
      <c r="A8" s="101" t="s">
        <v>19</v>
      </c>
      <c r="B8" s="58"/>
      <c r="C8" s="58"/>
      <c r="D8" s="58"/>
      <c r="E8" s="58"/>
      <c r="F8" s="58"/>
      <c r="G8" s="7" t="s">
        <v>57</v>
      </c>
      <c r="H8" s="45" t="s">
        <v>315</v>
      </c>
      <c r="I8" s="45"/>
      <c r="J8" s="45"/>
      <c r="K8" s="45"/>
      <c r="L8" s="45"/>
      <c r="M8" s="123" t="s">
        <v>317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4"/>
    </row>
    <row r="9" spans="1:39" ht="18.75" customHeight="1">
      <c r="A9" s="101" t="s">
        <v>20</v>
      </c>
      <c r="B9" s="58"/>
      <c r="C9" s="58"/>
      <c r="D9" s="58"/>
      <c r="E9" s="58"/>
      <c r="F9" s="58"/>
      <c r="G9" s="7" t="s">
        <v>57</v>
      </c>
      <c r="H9" s="10" t="s">
        <v>289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0"/>
    </row>
    <row r="10" spans="1:39" ht="18.75" customHeight="1">
      <c r="A10" s="101" t="s">
        <v>21</v>
      </c>
      <c r="B10" s="58"/>
      <c r="C10" s="58"/>
      <c r="D10" s="58"/>
      <c r="E10" s="58"/>
      <c r="F10" s="58"/>
      <c r="G10" s="7" t="s">
        <v>57</v>
      </c>
      <c r="H10" s="10" t="s">
        <v>102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/>
      <c r="V10" s="10"/>
      <c r="W10" s="10"/>
      <c r="X10" s="10"/>
      <c r="Y10" s="10"/>
      <c r="Z10" s="10"/>
      <c r="AA10" s="10"/>
      <c r="AB10" s="12"/>
      <c r="AC10" s="12"/>
      <c r="AD10" s="12"/>
      <c r="AE10" s="10"/>
      <c r="AF10" s="10"/>
      <c r="AG10" s="10"/>
      <c r="AH10" s="10"/>
      <c r="AI10" s="10"/>
      <c r="AJ10" s="10"/>
      <c r="AK10" s="10"/>
      <c r="AL10" s="10"/>
      <c r="AM10" s="100"/>
    </row>
    <row r="11" spans="1:39" ht="18.75" customHeight="1">
      <c r="A11" s="101" t="s">
        <v>22</v>
      </c>
      <c r="B11" s="58"/>
      <c r="C11" s="58"/>
      <c r="D11" s="58"/>
      <c r="E11" s="58"/>
      <c r="F11" s="58"/>
      <c r="G11" s="7" t="s">
        <v>57</v>
      </c>
      <c r="H11" s="10" t="s">
        <v>290</v>
      </c>
      <c r="I11" s="12"/>
      <c r="J11" s="12"/>
      <c r="K11" s="12"/>
      <c r="L11" s="12"/>
      <c r="M11" s="10"/>
      <c r="N11" s="12"/>
      <c r="O11" s="12"/>
      <c r="P11" s="12"/>
      <c r="Q11" s="10"/>
      <c r="R11" s="10"/>
      <c r="S11" s="10"/>
      <c r="T11" s="10"/>
      <c r="U11" s="10"/>
      <c r="V11" s="9"/>
      <c r="W11" s="9"/>
      <c r="X11" s="9"/>
      <c r="Y11" s="9"/>
      <c r="Z11" s="9"/>
      <c r="AA11" s="9"/>
      <c r="AB11" s="10"/>
      <c r="AC11" s="10"/>
      <c r="AD11" s="10"/>
      <c r="AE11" s="10"/>
      <c r="AF11" s="9"/>
      <c r="AG11" s="9"/>
      <c r="AH11" s="9"/>
      <c r="AI11" s="9"/>
      <c r="AJ11" s="9"/>
      <c r="AK11" s="9"/>
      <c r="AL11" s="9"/>
      <c r="AM11" s="100"/>
    </row>
    <row r="12" spans="1:43" ht="15.75" customHeight="1">
      <c r="A12" s="874" t="s">
        <v>153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3"/>
      <c r="AM12" s="875"/>
      <c r="AO12" s="35"/>
      <c r="AQ12" s="35"/>
    </row>
    <row r="13" spans="1:39" ht="18.75" customHeight="1">
      <c r="A13" s="876" t="s">
        <v>7</v>
      </c>
      <c r="B13" s="877"/>
      <c r="C13" s="877"/>
      <c r="D13" s="877"/>
      <c r="E13" s="877"/>
      <c r="F13" s="922"/>
      <c r="G13" s="822" t="s">
        <v>8</v>
      </c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4"/>
      <c r="AH13" s="822" t="s">
        <v>9</v>
      </c>
      <c r="AI13" s="823"/>
      <c r="AJ13" s="823"/>
      <c r="AK13" s="823"/>
      <c r="AL13" s="823"/>
      <c r="AM13" s="875"/>
    </row>
    <row r="14" spans="1:39" ht="17.25" customHeight="1">
      <c r="A14" s="919"/>
      <c r="B14" s="920"/>
      <c r="C14" s="920"/>
      <c r="D14" s="920"/>
      <c r="E14" s="920"/>
      <c r="F14" s="923"/>
      <c r="G14" s="822" t="s">
        <v>149</v>
      </c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4"/>
      <c r="U14" s="822" t="s">
        <v>150</v>
      </c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4"/>
      <c r="AH14" s="822" t="s">
        <v>149</v>
      </c>
      <c r="AI14" s="823"/>
      <c r="AJ14" s="823"/>
      <c r="AK14" s="824"/>
      <c r="AL14" s="822" t="s">
        <v>150</v>
      </c>
      <c r="AM14" s="875"/>
    </row>
    <row r="15" spans="1:39" ht="18.75" customHeight="1">
      <c r="A15" s="99" t="s">
        <v>12</v>
      </c>
      <c r="B15" s="57"/>
      <c r="C15" s="57"/>
      <c r="D15" s="57"/>
      <c r="E15" s="57"/>
      <c r="F15" s="57"/>
      <c r="G15" s="50" t="s">
        <v>318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0" t="s">
        <v>318</v>
      </c>
      <c r="V15" s="57"/>
      <c r="W15" s="57"/>
      <c r="X15" s="57"/>
      <c r="Y15" s="57"/>
      <c r="Z15" s="57"/>
      <c r="AA15" s="57"/>
      <c r="AB15" s="57"/>
      <c r="AC15" s="57"/>
      <c r="AD15" s="57"/>
      <c r="AE15" s="9"/>
      <c r="AF15" s="9"/>
      <c r="AG15" s="9"/>
      <c r="AH15" s="909">
        <v>1</v>
      </c>
      <c r="AI15" s="831"/>
      <c r="AJ15" s="831"/>
      <c r="AK15" s="832"/>
      <c r="AL15" s="909">
        <v>1</v>
      </c>
      <c r="AM15" s="913"/>
    </row>
    <row r="16" spans="1:39" ht="18.75" customHeight="1">
      <c r="A16" s="99" t="s">
        <v>13</v>
      </c>
      <c r="B16" s="57"/>
      <c r="C16" s="57"/>
      <c r="D16" s="57"/>
      <c r="E16" s="57"/>
      <c r="F16" s="57"/>
      <c r="G16" s="50" t="s">
        <v>85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0" t="s">
        <v>85</v>
      </c>
      <c r="V16" s="57"/>
      <c r="W16" s="57"/>
      <c r="X16" s="57"/>
      <c r="Y16" s="57"/>
      <c r="Z16" s="57"/>
      <c r="AA16" s="57"/>
      <c r="AB16" s="57"/>
      <c r="AC16" s="57"/>
      <c r="AD16" s="57"/>
      <c r="AE16" s="9"/>
      <c r="AF16" s="9"/>
      <c r="AG16" s="9"/>
      <c r="AH16" s="910" t="s">
        <v>233</v>
      </c>
      <c r="AI16" s="911"/>
      <c r="AJ16" s="911"/>
      <c r="AK16" s="912"/>
      <c r="AL16" s="910" t="s">
        <v>320</v>
      </c>
      <c r="AM16" s="930"/>
    </row>
    <row r="17" spans="1:39" ht="18.75" customHeight="1">
      <c r="A17" s="99" t="s">
        <v>14</v>
      </c>
      <c r="B17" s="57"/>
      <c r="C17" s="57"/>
      <c r="D17" s="57"/>
      <c r="E17" s="57"/>
      <c r="F17" s="57"/>
      <c r="G17" s="50" t="s">
        <v>319</v>
      </c>
      <c r="H17" s="9"/>
      <c r="I17" s="9"/>
      <c r="J17" s="9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50" t="s">
        <v>319</v>
      </c>
      <c r="V17" s="57"/>
      <c r="W17" s="57"/>
      <c r="X17" s="57"/>
      <c r="Y17" s="57"/>
      <c r="Z17" s="156"/>
      <c r="AA17" s="156"/>
      <c r="AB17" s="156"/>
      <c r="AC17" s="156"/>
      <c r="AD17" s="156"/>
      <c r="AE17" s="11"/>
      <c r="AF17" s="11"/>
      <c r="AG17" s="11"/>
      <c r="AH17" s="830" t="s">
        <v>154</v>
      </c>
      <c r="AI17" s="831"/>
      <c r="AJ17" s="831"/>
      <c r="AK17" s="832"/>
      <c r="AL17" s="830" t="s">
        <v>87</v>
      </c>
      <c r="AM17" s="931"/>
    </row>
    <row r="18" spans="1:39" ht="18.75" customHeight="1">
      <c r="A18" s="99" t="s">
        <v>15</v>
      </c>
      <c r="B18" s="57"/>
      <c r="C18" s="57"/>
      <c r="D18" s="57"/>
      <c r="E18" s="57"/>
      <c r="F18" s="57"/>
      <c r="G18" s="50" t="s">
        <v>319</v>
      </c>
      <c r="H18" s="9"/>
      <c r="I18" s="9"/>
      <c r="J18" s="9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50" t="s">
        <v>319</v>
      </c>
      <c r="V18" s="57"/>
      <c r="W18" s="57"/>
      <c r="X18" s="57"/>
      <c r="Y18" s="57"/>
      <c r="Z18" s="156"/>
      <c r="AA18" s="156"/>
      <c r="AB18" s="156"/>
      <c r="AC18" s="156"/>
      <c r="AD18" s="156"/>
      <c r="AE18" s="11"/>
      <c r="AF18" s="11"/>
      <c r="AG18" s="11"/>
      <c r="AH18" s="830" t="s">
        <v>101</v>
      </c>
      <c r="AI18" s="831"/>
      <c r="AJ18" s="831"/>
      <c r="AK18" s="832"/>
      <c r="AL18" s="830" t="s">
        <v>101</v>
      </c>
      <c r="AM18" s="931"/>
    </row>
    <row r="19" spans="1:39" ht="18.75" customHeight="1">
      <c r="A19" s="99" t="s">
        <v>10</v>
      </c>
      <c r="B19" s="57"/>
      <c r="C19" s="57"/>
      <c r="D19" s="57"/>
      <c r="E19" s="57"/>
      <c r="F19" s="5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0"/>
    </row>
    <row r="20" spans="1:39" ht="16.5" customHeight="1">
      <c r="A20" s="876" t="s">
        <v>141</v>
      </c>
      <c r="B20" s="877"/>
      <c r="C20" s="877"/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7"/>
      <c r="AA20" s="877"/>
      <c r="AB20" s="877"/>
      <c r="AC20" s="877"/>
      <c r="AD20" s="877"/>
      <c r="AE20" s="877"/>
      <c r="AF20" s="877"/>
      <c r="AG20" s="877"/>
      <c r="AH20" s="877"/>
      <c r="AI20" s="877"/>
      <c r="AJ20" s="877"/>
      <c r="AK20" s="877"/>
      <c r="AL20" s="877"/>
      <c r="AM20" s="878"/>
    </row>
    <row r="21" spans="1:39" ht="16.5" customHeight="1">
      <c r="A21" s="919" t="s">
        <v>0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0"/>
      <c r="AK21" s="920"/>
      <c r="AL21" s="920"/>
      <c r="AM21" s="921"/>
    </row>
    <row r="22" spans="1:39" ht="18.75" customHeight="1">
      <c r="A22" s="916" t="s">
        <v>1</v>
      </c>
      <c r="B22" s="817"/>
      <c r="C22" s="817"/>
      <c r="D22" s="817"/>
      <c r="E22" s="817"/>
      <c r="F22" s="817"/>
      <c r="G22" s="817"/>
      <c r="H22" s="817"/>
      <c r="I22" s="817"/>
      <c r="J22" s="817"/>
      <c r="K22" s="816" t="s">
        <v>2</v>
      </c>
      <c r="L22" s="817"/>
      <c r="M22" s="817"/>
      <c r="N22" s="817"/>
      <c r="O22" s="817"/>
      <c r="P22" s="817"/>
      <c r="Q22" s="818"/>
      <c r="R22" s="822" t="s">
        <v>144</v>
      </c>
      <c r="S22" s="823"/>
      <c r="T22" s="823"/>
      <c r="U22" s="823"/>
      <c r="V22" s="823"/>
      <c r="W22" s="823"/>
      <c r="X22" s="824"/>
      <c r="Y22" s="816" t="s">
        <v>11</v>
      </c>
      <c r="Z22" s="817"/>
      <c r="AA22" s="818"/>
      <c r="AB22" s="822" t="s">
        <v>145</v>
      </c>
      <c r="AC22" s="823"/>
      <c r="AD22" s="823"/>
      <c r="AE22" s="823"/>
      <c r="AF22" s="823"/>
      <c r="AG22" s="823"/>
      <c r="AH22" s="824"/>
      <c r="AI22" s="816" t="s">
        <v>11</v>
      </c>
      <c r="AJ22" s="817"/>
      <c r="AK22" s="818"/>
      <c r="AL22" s="928" t="s">
        <v>142</v>
      </c>
      <c r="AM22" s="878"/>
    </row>
    <row r="23" spans="1:39" ht="18.75" customHeight="1">
      <c r="A23" s="917"/>
      <c r="B23" s="869"/>
      <c r="C23" s="869"/>
      <c r="D23" s="869"/>
      <c r="E23" s="869"/>
      <c r="F23" s="869"/>
      <c r="G23" s="869"/>
      <c r="H23" s="869"/>
      <c r="I23" s="869"/>
      <c r="J23" s="869"/>
      <c r="K23" s="841"/>
      <c r="L23" s="869"/>
      <c r="M23" s="869"/>
      <c r="N23" s="869"/>
      <c r="O23" s="869"/>
      <c r="P23" s="869"/>
      <c r="Q23" s="842"/>
      <c r="R23" s="822" t="s">
        <v>3</v>
      </c>
      <c r="S23" s="823"/>
      <c r="T23" s="823"/>
      <c r="U23" s="823"/>
      <c r="V23" s="823"/>
      <c r="W23" s="823"/>
      <c r="X23" s="824"/>
      <c r="Y23" s="841"/>
      <c r="Z23" s="869"/>
      <c r="AA23" s="842"/>
      <c r="AB23" s="822" t="s">
        <v>3</v>
      </c>
      <c r="AC23" s="823"/>
      <c r="AD23" s="823"/>
      <c r="AE23" s="823"/>
      <c r="AF23" s="823"/>
      <c r="AG23" s="823"/>
      <c r="AH23" s="824"/>
      <c r="AI23" s="841"/>
      <c r="AJ23" s="869"/>
      <c r="AK23" s="842"/>
      <c r="AL23" s="927" t="s">
        <v>159</v>
      </c>
      <c r="AM23" s="921"/>
    </row>
    <row r="24" spans="1:39" ht="31.5" customHeight="1">
      <c r="A24" s="918"/>
      <c r="B24" s="820"/>
      <c r="C24" s="820"/>
      <c r="D24" s="820"/>
      <c r="E24" s="820"/>
      <c r="F24" s="820"/>
      <c r="G24" s="820"/>
      <c r="H24" s="820"/>
      <c r="I24" s="820"/>
      <c r="J24" s="820"/>
      <c r="K24" s="819"/>
      <c r="L24" s="820"/>
      <c r="M24" s="820"/>
      <c r="N24" s="820"/>
      <c r="O24" s="820"/>
      <c r="P24" s="820"/>
      <c r="Q24" s="821"/>
      <c r="R24" s="841" t="s">
        <v>4</v>
      </c>
      <c r="S24" s="842"/>
      <c r="T24" s="841" t="s">
        <v>5</v>
      </c>
      <c r="U24" s="842"/>
      <c r="V24" s="841" t="s">
        <v>6</v>
      </c>
      <c r="W24" s="869"/>
      <c r="X24" s="869"/>
      <c r="Y24" s="819"/>
      <c r="Z24" s="820"/>
      <c r="AA24" s="821"/>
      <c r="AB24" s="841" t="s">
        <v>4</v>
      </c>
      <c r="AC24" s="842"/>
      <c r="AD24" s="841" t="s">
        <v>5</v>
      </c>
      <c r="AE24" s="842"/>
      <c r="AF24" s="841" t="s">
        <v>6</v>
      </c>
      <c r="AG24" s="869"/>
      <c r="AH24" s="869"/>
      <c r="AI24" s="819"/>
      <c r="AJ24" s="820"/>
      <c r="AK24" s="821"/>
      <c r="AL24" s="461" t="s">
        <v>160</v>
      </c>
      <c r="AM24" s="472" t="s">
        <v>256</v>
      </c>
    </row>
    <row r="25" spans="1:39" ht="15.75" customHeight="1">
      <c r="A25" s="884">
        <v>1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56">
        <v>2</v>
      </c>
      <c r="L25" s="867"/>
      <c r="M25" s="867"/>
      <c r="N25" s="867"/>
      <c r="O25" s="867"/>
      <c r="P25" s="867"/>
      <c r="Q25" s="867"/>
      <c r="R25" s="856">
        <v>3</v>
      </c>
      <c r="S25" s="857"/>
      <c r="T25" s="856">
        <v>4</v>
      </c>
      <c r="U25" s="857"/>
      <c r="V25" s="856">
        <v>5</v>
      </c>
      <c r="W25" s="867"/>
      <c r="X25" s="857"/>
      <c r="Y25" s="856" t="s">
        <v>24</v>
      </c>
      <c r="Z25" s="867"/>
      <c r="AA25" s="867"/>
      <c r="AB25" s="856">
        <v>7</v>
      </c>
      <c r="AC25" s="857"/>
      <c r="AD25" s="856">
        <v>8</v>
      </c>
      <c r="AE25" s="857"/>
      <c r="AF25" s="856">
        <v>9</v>
      </c>
      <c r="AG25" s="867"/>
      <c r="AH25" s="857"/>
      <c r="AI25" s="870" t="s">
        <v>164</v>
      </c>
      <c r="AJ25" s="870"/>
      <c r="AK25" s="856"/>
      <c r="AL25" s="585" t="s">
        <v>255</v>
      </c>
      <c r="AM25" s="118">
        <v>12</v>
      </c>
    </row>
    <row r="26" spans="1:39" ht="18.75" customHeight="1">
      <c r="A26" s="117" t="s">
        <v>204</v>
      </c>
      <c r="B26" s="13" t="s">
        <v>202</v>
      </c>
      <c r="C26" s="13" t="s">
        <v>139</v>
      </c>
      <c r="D26" s="13" t="s">
        <v>41</v>
      </c>
      <c r="E26" s="13" t="s">
        <v>66</v>
      </c>
      <c r="F26" s="13" t="s">
        <v>35</v>
      </c>
      <c r="G26" s="13" t="s">
        <v>36</v>
      </c>
      <c r="H26" s="13" t="s">
        <v>36</v>
      </c>
      <c r="I26" s="13"/>
      <c r="J26" s="13"/>
      <c r="K26" s="38" t="s">
        <v>54</v>
      </c>
      <c r="L26" s="42"/>
      <c r="M26" s="42"/>
      <c r="N26" s="42"/>
      <c r="O26" s="42"/>
      <c r="P26" s="42"/>
      <c r="Q26" s="42"/>
      <c r="R26" s="838"/>
      <c r="S26" s="839"/>
      <c r="T26" s="838"/>
      <c r="U26" s="839"/>
      <c r="V26" s="838"/>
      <c r="W26" s="868"/>
      <c r="X26" s="839"/>
      <c r="Y26" s="891">
        <f>Y27+Y45</f>
        <v>5000000</v>
      </c>
      <c r="Z26" s="892"/>
      <c r="AA26" s="892"/>
      <c r="AB26" s="838"/>
      <c r="AC26" s="839"/>
      <c r="AD26" s="838"/>
      <c r="AE26" s="839"/>
      <c r="AF26" s="838"/>
      <c r="AG26" s="868"/>
      <c r="AH26" s="839"/>
      <c r="AI26" s="891">
        <f>AI27+AI45</f>
        <v>7114000</v>
      </c>
      <c r="AJ26" s="892"/>
      <c r="AK26" s="892"/>
      <c r="AL26" s="484">
        <f aca="true" t="shared" si="0" ref="AL26:AL33">AI26-Y26</f>
        <v>2114000</v>
      </c>
      <c r="AM26" s="487">
        <f aca="true" t="shared" si="1" ref="AM26:AM33">AL26/Y26*100</f>
        <v>42.28</v>
      </c>
    </row>
    <row r="27" spans="1:39" ht="18.75" customHeight="1">
      <c r="A27" s="102" t="s">
        <v>204</v>
      </c>
      <c r="B27" s="14" t="s">
        <v>202</v>
      </c>
      <c r="C27" s="14" t="s">
        <v>139</v>
      </c>
      <c r="D27" s="14" t="s">
        <v>41</v>
      </c>
      <c r="E27" s="14" t="s">
        <v>66</v>
      </c>
      <c r="F27" s="14" t="s">
        <v>35</v>
      </c>
      <c r="G27" s="14" t="s">
        <v>36</v>
      </c>
      <c r="H27" s="14" t="s">
        <v>36</v>
      </c>
      <c r="I27" s="14" t="s">
        <v>41</v>
      </c>
      <c r="J27" s="14"/>
      <c r="K27" s="39" t="s">
        <v>261</v>
      </c>
      <c r="L27" s="43"/>
      <c r="M27" s="43"/>
      <c r="N27" s="43"/>
      <c r="O27" s="43"/>
      <c r="P27" s="43"/>
      <c r="Q27" s="43"/>
      <c r="R27" s="825"/>
      <c r="S27" s="826"/>
      <c r="T27" s="825"/>
      <c r="U27" s="826"/>
      <c r="V27" s="825"/>
      <c r="W27" s="827"/>
      <c r="X27" s="826"/>
      <c r="Y27" s="813">
        <f>Y28</f>
        <v>3950000</v>
      </c>
      <c r="Z27" s="814"/>
      <c r="AA27" s="814"/>
      <c r="AB27" s="825"/>
      <c r="AC27" s="826"/>
      <c r="AD27" s="825"/>
      <c r="AE27" s="826"/>
      <c r="AF27" s="825"/>
      <c r="AG27" s="827"/>
      <c r="AH27" s="826"/>
      <c r="AI27" s="813">
        <f>AI28</f>
        <v>5614000</v>
      </c>
      <c r="AJ27" s="814"/>
      <c r="AK27" s="814"/>
      <c r="AL27" s="485">
        <f t="shared" si="0"/>
        <v>1664000</v>
      </c>
      <c r="AM27" s="488">
        <f t="shared" si="1"/>
        <v>42.12658227848101</v>
      </c>
    </row>
    <row r="28" spans="1:39" ht="18.75" customHeight="1">
      <c r="A28" s="103" t="s">
        <v>204</v>
      </c>
      <c r="B28" s="16" t="s">
        <v>202</v>
      </c>
      <c r="C28" s="16" t="s">
        <v>139</v>
      </c>
      <c r="D28" s="16" t="s">
        <v>41</v>
      </c>
      <c r="E28" s="16" t="s">
        <v>66</v>
      </c>
      <c r="F28" s="16" t="s">
        <v>35</v>
      </c>
      <c r="G28" s="16" t="s">
        <v>36</v>
      </c>
      <c r="H28" s="16" t="s">
        <v>36</v>
      </c>
      <c r="I28" s="16" t="s">
        <v>41</v>
      </c>
      <c r="J28" s="16" t="s">
        <v>38</v>
      </c>
      <c r="K28" s="15" t="s">
        <v>321</v>
      </c>
      <c r="L28" s="41"/>
      <c r="M28" s="41"/>
      <c r="N28" s="41"/>
      <c r="O28" s="41"/>
      <c r="P28" s="41"/>
      <c r="Q28" s="41"/>
      <c r="R28" s="833"/>
      <c r="S28" s="834"/>
      <c r="T28" s="825"/>
      <c r="U28" s="826"/>
      <c r="V28" s="825"/>
      <c r="W28" s="827"/>
      <c r="X28" s="826"/>
      <c r="Y28" s="810">
        <f>Y29+Y30+Y31+Y32+Y33+Y41+Y42+Y43</f>
        <v>3950000</v>
      </c>
      <c r="Z28" s="811"/>
      <c r="AA28" s="811"/>
      <c r="AB28" s="833"/>
      <c r="AC28" s="834"/>
      <c r="AD28" s="825"/>
      <c r="AE28" s="826"/>
      <c r="AF28" s="825"/>
      <c r="AG28" s="827"/>
      <c r="AH28" s="826"/>
      <c r="AI28" s="810">
        <f>AI29+AI30+AI31+AI32+AI33+AI41+AI42+AI43</f>
        <v>5614000</v>
      </c>
      <c r="AJ28" s="811"/>
      <c r="AK28" s="811"/>
      <c r="AL28" s="486">
        <f t="shared" si="0"/>
        <v>1664000</v>
      </c>
      <c r="AM28" s="481">
        <f t="shared" si="1"/>
        <v>42.12658227848101</v>
      </c>
    </row>
    <row r="29" spans="1:39" ht="18.75" customHeight="1">
      <c r="A29" s="103"/>
      <c r="B29" s="16"/>
      <c r="C29" s="16"/>
      <c r="D29" s="16"/>
      <c r="E29" s="16"/>
      <c r="F29" s="16"/>
      <c r="G29" s="16"/>
      <c r="H29" s="16"/>
      <c r="I29" s="16"/>
      <c r="J29" s="16"/>
      <c r="K29" s="40" t="s">
        <v>322</v>
      </c>
      <c r="L29" s="41"/>
      <c r="M29" s="41"/>
      <c r="N29" s="41"/>
      <c r="O29" s="41"/>
      <c r="P29" s="41"/>
      <c r="Q29" s="41"/>
      <c r="R29" s="833">
        <v>60</v>
      </c>
      <c r="S29" s="834"/>
      <c r="T29" s="825" t="s">
        <v>328</v>
      </c>
      <c r="U29" s="826"/>
      <c r="V29" s="835">
        <v>40000</v>
      </c>
      <c r="W29" s="836"/>
      <c r="X29" s="837"/>
      <c r="Y29" s="810">
        <f>V29*R29</f>
        <v>2400000</v>
      </c>
      <c r="Z29" s="811"/>
      <c r="AA29" s="811"/>
      <c r="AB29" s="833">
        <v>75</v>
      </c>
      <c r="AC29" s="834"/>
      <c r="AD29" s="825" t="s">
        <v>328</v>
      </c>
      <c r="AE29" s="826"/>
      <c r="AF29" s="835">
        <v>40000</v>
      </c>
      <c r="AG29" s="836"/>
      <c r="AH29" s="837"/>
      <c r="AI29" s="810">
        <f>AF29*AB29</f>
        <v>3000000</v>
      </c>
      <c r="AJ29" s="811"/>
      <c r="AK29" s="811"/>
      <c r="AL29" s="486">
        <f t="shared" si="0"/>
        <v>600000</v>
      </c>
      <c r="AM29" s="481">
        <f t="shared" si="1"/>
        <v>25</v>
      </c>
    </row>
    <row r="30" spans="1:39" ht="18.75" customHeight="1">
      <c r="A30" s="103"/>
      <c r="B30" s="16"/>
      <c r="C30" s="16"/>
      <c r="D30" s="16"/>
      <c r="E30" s="16"/>
      <c r="F30" s="16"/>
      <c r="G30" s="16"/>
      <c r="H30" s="16"/>
      <c r="I30" s="16"/>
      <c r="J30" s="16"/>
      <c r="K30" s="40" t="s">
        <v>323</v>
      </c>
      <c r="L30" s="41"/>
      <c r="M30" s="41"/>
      <c r="N30" s="41"/>
      <c r="O30" s="41"/>
      <c r="P30" s="41"/>
      <c r="Q30" s="41"/>
      <c r="R30" s="833">
        <v>35</v>
      </c>
      <c r="S30" s="834"/>
      <c r="T30" s="825" t="s">
        <v>328</v>
      </c>
      <c r="U30" s="826"/>
      <c r="V30" s="835">
        <v>26000</v>
      </c>
      <c r="W30" s="836"/>
      <c r="X30" s="837"/>
      <c r="Y30" s="810">
        <f>V30*R30</f>
        <v>910000</v>
      </c>
      <c r="Z30" s="811"/>
      <c r="AA30" s="811"/>
      <c r="AB30" s="833">
        <v>50</v>
      </c>
      <c r="AC30" s="834"/>
      <c r="AD30" s="825" t="s">
        <v>328</v>
      </c>
      <c r="AE30" s="826"/>
      <c r="AF30" s="835">
        <v>26000</v>
      </c>
      <c r="AG30" s="836"/>
      <c r="AH30" s="837"/>
      <c r="AI30" s="810">
        <f>AF30*AB30</f>
        <v>1300000</v>
      </c>
      <c r="AJ30" s="811"/>
      <c r="AK30" s="811"/>
      <c r="AL30" s="486">
        <f t="shared" si="0"/>
        <v>390000</v>
      </c>
      <c r="AM30" s="481">
        <f t="shared" si="1"/>
        <v>42.857142857142854</v>
      </c>
    </row>
    <row r="31" spans="1:42" ht="18.75" customHeight="1">
      <c r="A31" s="103"/>
      <c r="B31" s="16"/>
      <c r="C31" s="16"/>
      <c r="D31" s="16"/>
      <c r="E31" s="16"/>
      <c r="F31" s="16"/>
      <c r="G31" s="16"/>
      <c r="H31" s="16"/>
      <c r="I31" s="16"/>
      <c r="J31" s="16"/>
      <c r="K31" s="40" t="s">
        <v>324</v>
      </c>
      <c r="L31" s="44"/>
      <c r="M31" s="44"/>
      <c r="N31" s="44"/>
      <c r="O31" s="44"/>
      <c r="P31" s="44"/>
      <c r="Q31" s="44"/>
      <c r="R31" s="833">
        <v>6</v>
      </c>
      <c r="S31" s="834"/>
      <c r="T31" s="825" t="s">
        <v>328</v>
      </c>
      <c r="U31" s="826"/>
      <c r="V31" s="835">
        <v>70000</v>
      </c>
      <c r="W31" s="836"/>
      <c r="X31" s="837"/>
      <c r="Y31" s="810">
        <f>V31*R31</f>
        <v>420000</v>
      </c>
      <c r="Z31" s="811"/>
      <c r="AA31" s="811"/>
      <c r="AB31" s="833">
        <v>12</v>
      </c>
      <c r="AC31" s="834"/>
      <c r="AD31" s="825" t="s">
        <v>328</v>
      </c>
      <c r="AE31" s="826"/>
      <c r="AF31" s="835">
        <v>70000</v>
      </c>
      <c r="AG31" s="836"/>
      <c r="AH31" s="837"/>
      <c r="AI31" s="810">
        <f>AF31*AB31</f>
        <v>840000</v>
      </c>
      <c r="AJ31" s="811"/>
      <c r="AK31" s="811"/>
      <c r="AL31" s="486">
        <f t="shared" si="0"/>
        <v>420000</v>
      </c>
      <c r="AM31" s="481">
        <f t="shared" si="1"/>
        <v>100</v>
      </c>
      <c r="AN31" s="935"/>
      <c r="AO31" s="936"/>
      <c r="AP31" s="936"/>
    </row>
    <row r="32" spans="1:42" ht="18.75" customHeight="1">
      <c r="A32" s="103"/>
      <c r="B32" s="16"/>
      <c r="C32" s="16"/>
      <c r="D32" s="16"/>
      <c r="E32" s="16"/>
      <c r="F32" s="16"/>
      <c r="G32" s="16"/>
      <c r="H32" s="16"/>
      <c r="I32" s="16"/>
      <c r="J32" s="16"/>
      <c r="K32" s="40" t="s">
        <v>325</v>
      </c>
      <c r="L32" s="44"/>
      <c r="M32" s="44"/>
      <c r="N32" s="44"/>
      <c r="O32" s="44"/>
      <c r="P32" s="44"/>
      <c r="Q32" s="44"/>
      <c r="R32" s="833">
        <v>2</v>
      </c>
      <c r="S32" s="834"/>
      <c r="T32" s="825" t="s">
        <v>327</v>
      </c>
      <c r="U32" s="826"/>
      <c r="V32" s="835">
        <v>23000</v>
      </c>
      <c r="W32" s="836"/>
      <c r="X32" s="837"/>
      <c r="Y32" s="810">
        <f>V32*R32</f>
        <v>46000</v>
      </c>
      <c r="Z32" s="811"/>
      <c r="AA32" s="811"/>
      <c r="AB32" s="833">
        <v>5</v>
      </c>
      <c r="AC32" s="834"/>
      <c r="AD32" s="825" t="s">
        <v>327</v>
      </c>
      <c r="AE32" s="826"/>
      <c r="AF32" s="835">
        <v>23000</v>
      </c>
      <c r="AG32" s="836"/>
      <c r="AH32" s="837"/>
      <c r="AI32" s="810">
        <f>AF32*AB32</f>
        <v>115000</v>
      </c>
      <c r="AJ32" s="811"/>
      <c r="AK32" s="811"/>
      <c r="AL32" s="486">
        <f t="shared" si="0"/>
        <v>69000</v>
      </c>
      <c r="AM32" s="481">
        <f t="shared" si="1"/>
        <v>150</v>
      </c>
      <c r="AN32" s="25"/>
      <c r="AO32" s="23"/>
      <c r="AP32" s="23"/>
    </row>
    <row r="33" spans="1:39" ht="17.25" customHeight="1">
      <c r="A33" s="103"/>
      <c r="B33" s="16"/>
      <c r="C33" s="16"/>
      <c r="D33" s="16"/>
      <c r="E33" s="16"/>
      <c r="F33" s="16"/>
      <c r="G33" s="16"/>
      <c r="H33" s="16"/>
      <c r="I33" s="16"/>
      <c r="J33" s="16"/>
      <c r="K33" s="40" t="s">
        <v>326</v>
      </c>
      <c r="L33" s="44"/>
      <c r="M33" s="44"/>
      <c r="N33" s="44"/>
      <c r="O33" s="44" t="s">
        <v>243</v>
      </c>
      <c r="P33" s="44"/>
      <c r="Q33" s="44"/>
      <c r="R33" s="833">
        <v>1</v>
      </c>
      <c r="S33" s="834"/>
      <c r="T33" s="825" t="s">
        <v>327</v>
      </c>
      <c r="U33" s="826"/>
      <c r="V33" s="835">
        <v>55000</v>
      </c>
      <c r="W33" s="836"/>
      <c r="X33" s="837"/>
      <c r="Y33" s="810">
        <f>V33*R33</f>
        <v>55000</v>
      </c>
      <c r="Z33" s="811"/>
      <c r="AA33" s="811"/>
      <c r="AB33" s="833">
        <v>3</v>
      </c>
      <c r="AC33" s="834"/>
      <c r="AD33" s="825" t="s">
        <v>327</v>
      </c>
      <c r="AE33" s="826"/>
      <c r="AF33" s="835">
        <v>55000</v>
      </c>
      <c r="AG33" s="836"/>
      <c r="AH33" s="837"/>
      <c r="AI33" s="810">
        <f>AF33*AB33</f>
        <v>165000</v>
      </c>
      <c r="AJ33" s="811"/>
      <c r="AK33" s="811"/>
      <c r="AL33" s="486">
        <f t="shared" si="0"/>
        <v>110000</v>
      </c>
      <c r="AM33" s="481">
        <f t="shared" si="1"/>
        <v>200</v>
      </c>
    </row>
    <row r="34" spans="1:39" ht="20.25" customHeight="1">
      <c r="A34" s="885" t="s">
        <v>169</v>
      </c>
      <c r="B34" s="886"/>
      <c r="C34" s="886"/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6"/>
      <c r="AG34" s="886"/>
      <c r="AH34" s="886"/>
      <c r="AI34" s="886"/>
      <c r="AJ34" s="886"/>
      <c r="AK34" s="886"/>
      <c r="AL34" s="886"/>
      <c r="AM34" s="887"/>
    </row>
    <row r="35" spans="1:39" ht="11.25" customHeight="1" thickBot="1">
      <c r="A35" s="888"/>
      <c r="B35" s="889"/>
      <c r="C35" s="889"/>
      <c r="D35" s="889"/>
      <c r="E35" s="889"/>
      <c r="F35" s="889"/>
      <c r="G35" s="889"/>
      <c r="H35" s="889"/>
      <c r="I35" s="889"/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89"/>
      <c r="AC35" s="889"/>
      <c r="AD35" s="889"/>
      <c r="AE35" s="889"/>
      <c r="AF35" s="889"/>
      <c r="AG35" s="889"/>
      <c r="AH35" s="889"/>
      <c r="AI35" s="889"/>
      <c r="AJ35" s="889"/>
      <c r="AK35" s="889"/>
      <c r="AL35" s="889"/>
      <c r="AM35" s="890"/>
    </row>
    <row r="36" spans="1:39" ht="18.75" customHeight="1" thickTop="1">
      <c r="A36" s="916" t="s">
        <v>1</v>
      </c>
      <c r="B36" s="817"/>
      <c r="C36" s="817"/>
      <c r="D36" s="817"/>
      <c r="E36" s="817"/>
      <c r="F36" s="817"/>
      <c r="G36" s="817"/>
      <c r="H36" s="817"/>
      <c r="I36" s="817"/>
      <c r="J36" s="817"/>
      <c r="K36" s="816" t="s">
        <v>2</v>
      </c>
      <c r="L36" s="817"/>
      <c r="M36" s="817"/>
      <c r="N36" s="817"/>
      <c r="O36" s="817"/>
      <c r="P36" s="817"/>
      <c r="Q36" s="818"/>
      <c r="R36" s="822" t="s">
        <v>144</v>
      </c>
      <c r="S36" s="823"/>
      <c r="T36" s="823"/>
      <c r="U36" s="823"/>
      <c r="V36" s="823"/>
      <c r="W36" s="823"/>
      <c r="X36" s="824"/>
      <c r="Y36" s="816" t="s">
        <v>11</v>
      </c>
      <c r="Z36" s="817"/>
      <c r="AA36" s="818"/>
      <c r="AB36" s="822" t="s">
        <v>145</v>
      </c>
      <c r="AC36" s="823"/>
      <c r="AD36" s="823"/>
      <c r="AE36" s="823"/>
      <c r="AF36" s="823"/>
      <c r="AG36" s="823"/>
      <c r="AH36" s="824"/>
      <c r="AI36" s="816" t="s">
        <v>11</v>
      </c>
      <c r="AJ36" s="817"/>
      <c r="AK36" s="818"/>
      <c r="AL36" s="928" t="s">
        <v>142</v>
      </c>
      <c r="AM36" s="878"/>
    </row>
    <row r="37" spans="1:39" ht="18.75" customHeight="1">
      <c r="A37" s="917"/>
      <c r="B37" s="869"/>
      <c r="C37" s="869"/>
      <c r="D37" s="869"/>
      <c r="E37" s="869"/>
      <c r="F37" s="869"/>
      <c r="G37" s="869"/>
      <c r="H37" s="869"/>
      <c r="I37" s="869"/>
      <c r="J37" s="869"/>
      <c r="K37" s="841"/>
      <c r="L37" s="869"/>
      <c r="M37" s="869"/>
      <c r="N37" s="869"/>
      <c r="O37" s="869"/>
      <c r="P37" s="869"/>
      <c r="Q37" s="842"/>
      <c r="R37" s="822" t="s">
        <v>3</v>
      </c>
      <c r="S37" s="823"/>
      <c r="T37" s="823"/>
      <c r="U37" s="823"/>
      <c r="V37" s="823"/>
      <c r="W37" s="823"/>
      <c r="X37" s="824"/>
      <c r="Y37" s="841"/>
      <c r="Z37" s="869"/>
      <c r="AA37" s="842"/>
      <c r="AB37" s="822" t="s">
        <v>3</v>
      </c>
      <c r="AC37" s="823"/>
      <c r="AD37" s="823"/>
      <c r="AE37" s="823"/>
      <c r="AF37" s="823"/>
      <c r="AG37" s="823"/>
      <c r="AH37" s="824"/>
      <c r="AI37" s="841"/>
      <c r="AJ37" s="869"/>
      <c r="AK37" s="842"/>
      <c r="AL37" s="927" t="s">
        <v>159</v>
      </c>
      <c r="AM37" s="921"/>
    </row>
    <row r="38" spans="1:39" ht="33" customHeight="1">
      <c r="A38" s="918"/>
      <c r="B38" s="820"/>
      <c r="C38" s="820"/>
      <c r="D38" s="820"/>
      <c r="E38" s="820"/>
      <c r="F38" s="820"/>
      <c r="G38" s="820"/>
      <c r="H38" s="820"/>
      <c r="I38" s="820"/>
      <c r="J38" s="820"/>
      <c r="K38" s="819"/>
      <c r="L38" s="820"/>
      <c r="M38" s="820"/>
      <c r="N38" s="820"/>
      <c r="O38" s="820"/>
      <c r="P38" s="820"/>
      <c r="Q38" s="821"/>
      <c r="R38" s="841" t="s">
        <v>4</v>
      </c>
      <c r="S38" s="842"/>
      <c r="T38" s="841" t="s">
        <v>5</v>
      </c>
      <c r="U38" s="842"/>
      <c r="V38" s="841" t="s">
        <v>6</v>
      </c>
      <c r="W38" s="869"/>
      <c r="X38" s="869"/>
      <c r="Y38" s="819"/>
      <c r="Z38" s="820"/>
      <c r="AA38" s="821"/>
      <c r="AB38" s="841" t="s">
        <v>4</v>
      </c>
      <c r="AC38" s="842"/>
      <c r="AD38" s="841" t="s">
        <v>5</v>
      </c>
      <c r="AE38" s="842"/>
      <c r="AF38" s="841" t="s">
        <v>6</v>
      </c>
      <c r="AG38" s="869"/>
      <c r="AH38" s="869"/>
      <c r="AI38" s="819"/>
      <c r="AJ38" s="820"/>
      <c r="AK38" s="820"/>
      <c r="AL38" s="462" t="s">
        <v>160</v>
      </c>
      <c r="AM38" s="472" t="s">
        <v>256</v>
      </c>
    </row>
    <row r="39" spans="1:39" ht="18.75" customHeight="1">
      <c r="A39" s="884">
        <v>1</v>
      </c>
      <c r="B39" s="870"/>
      <c r="C39" s="870"/>
      <c r="D39" s="870"/>
      <c r="E39" s="870"/>
      <c r="F39" s="870"/>
      <c r="G39" s="870"/>
      <c r="H39" s="870"/>
      <c r="I39" s="870"/>
      <c r="J39" s="870"/>
      <c r="K39" s="856">
        <v>2</v>
      </c>
      <c r="L39" s="867"/>
      <c r="M39" s="867"/>
      <c r="N39" s="867"/>
      <c r="O39" s="867"/>
      <c r="P39" s="867"/>
      <c r="Q39" s="867"/>
      <c r="R39" s="856">
        <v>3</v>
      </c>
      <c r="S39" s="857"/>
      <c r="T39" s="856">
        <v>4</v>
      </c>
      <c r="U39" s="857"/>
      <c r="V39" s="856">
        <v>5</v>
      </c>
      <c r="W39" s="867"/>
      <c r="X39" s="857"/>
      <c r="Y39" s="856" t="s">
        <v>24</v>
      </c>
      <c r="Z39" s="867"/>
      <c r="AA39" s="867"/>
      <c r="AB39" s="856">
        <v>7</v>
      </c>
      <c r="AC39" s="857"/>
      <c r="AD39" s="856">
        <v>8</v>
      </c>
      <c r="AE39" s="857"/>
      <c r="AF39" s="856">
        <v>9</v>
      </c>
      <c r="AG39" s="867"/>
      <c r="AH39" s="857"/>
      <c r="AI39" s="870" t="s">
        <v>164</v>
      </c>
      <c r="AJ39" s="870"/>
      <c r="AK39" s="856"/>
      <c r="AL39" s="586" t="s">
        <v>255</v>
      </c>
      <c r="AM39" s="118">
        <v>12</v>
      </c>
    </row>
    <row r="40" spans="1:39" ht="6.75" customHeight="1">
      <c r="A40" s="103"/>
      <c r="B40" s="16"/>
      <c r="C40" s="16"/>
      <c r="D40" s="16"/>
      <c r="E40" s="16"/>
      <c r="F40" s="16"/>
      <c r="G40" s="16"/>
      <c r="H40" s="16"/>
      <c r="I40" s="16"/>
      <c r="J40" s="16"/>
      <c r="K40" s="15"/>
      <c r="L40" s="41"/>
      <c r="M40" s="41"/>
      <c r="N40" s="41"/>
      <c r="O40" s="41"/>
      <c r="P40" s="41"/>
      <c r="Q40" s="41"/>
      <c r="R40" s="833"/>
      <c r="S40" s="834"/>
      <c r="T40" s="825"/>
      <c r="U40" s="826"/>
      <c r="V40" s="835"/>
      <c r="W40" s="836"/>
      <c r="X40" s="837"/>
      <c r="Y40" s="810"/>
      <c r="Z40" s="811"/>
      <c r="AA40" s="811"/>
      <c r="AB40" s="833"/>
      <c r="AC40" s="834"/>
      <c r="AD40" s="825"/>
      <c r="AE40" s="826"/>
      <c r="AF40" s="835"/>
      <c r="AG40" s="836"/>
      <c r="AH40" s="837"/>
      <c r="AI40" s="810"/>
      <c r="AJ40" s="811"/>
      <c r="AK40" s="811"/>
      <c r="AL40" s="475"/>
      <c r="AM40" s="122">
        <f>AI40-Y40</f>
        <v>0</v>
      </c>
    </row>
    <row r="41" spans="1:39" ht="18.75" customHeight="1">
      <c r="A41" s="103"/>
      <c r="B41" s="16"/>
      <c r="C41" s="16"/>
      <c r="D41" s="16"/>
      <c r="E41" s="16"/>
      <c r="F41" s="16"/>
      <c r="G41" s="16"/>
      <c r="H41" s="16"/>
      <c r="I41" s="16"/>
      <c r="J41" s="16"/>
      <c r="K41" s="40" t="s">
        <v>329</v>
      </c>
      <c r="L41" s="41"/>
      <c r="M41" s="41"/>
      <c r="N41" s="41"/>
      <c r="O41" s="41"/>
      <c r="P41" s="41"/>
      <c r="Q41" s="41"/>
      <c r="R41" s="833">
        <v>2</v>
      </c>
      <c r="S41" s="834"/>
      <c r="T41" s="825" t="s">
        <v>335</v>
      </c>
      <c r="U41" s="826"/>
      <c r="V41" s="835">
        <v>28000</v>
      </c>
      <c r="W41" s="836"/>
      <c r="X41" s="837"/>
      <c r="Y41" s="810">
        <f>V41*R41</f>
        <v>56000</v>
      </c>
      <c r="Z41" s="811"/>
      <c r="AA41" s="811"/>
      <c r="AB41" s="833">
        <v>3</v>
      </c>
      <c r="AC41" s="834"/>
      <c r="AD41" s="825" t="s">
        <v>335</v>
      </c>
      <c r="AE41" s="826"/>
      <c r="AF41" s="835">
        <v>28000</v>
      </c>
      <c r="AG41" s="836"/>
      <c r="AH41" s="837"/>
      <c r="AI41" s="810">
        <f>AF41*AB41</f>
        <v>84000</v>
      </c>
      <c r="AJ41" s="811"/>
      <c r="AK41" s="811"/>
      <c r="AL41" s="486">
        <f>AI41-Y41</f>
        <v>28000</v>
      </c>
      <c r="AM41" s="481">
        <f>AL41/Y41*100</f>
        <v>50</v>
      </c>
    </row>
    <row r="42" spans="1:39" ht="18.75" customHeight="1">
      <c r="A42" s="103"/>
      <c r="B42" s="16"/>
      <c r="C42" s="16"/>
      <c r="D42" s="16"/>
      <c r="E42" s="16"/>
      <c r="F42" s="16"/>
      <c r="G42" s="16"/>
      <c r="H42" s="16"/>
      <c r="I42" s="16"/>
      <c r="J42" s="16"/>
      <c r="K42" s="40" t="s">
        <v>330</v>
      </c>
      <c r="L42" s="41"/>
      <c r="M42" s="41"/>
      <c r="N42" s="41"/>
      <c r="O42" s="41"/>
      <c r="P42" s="41"/>
      <c r="Q42" s="41"/>
      <c r="R42" s="833">
        <v>1</v>
      </c>
      <c r="S42" s="834"/>
      <c r="T42" s="825" t="s">
        <v>327</v>
      </c>
      <c r="U42" s="826"/>
      <c r="V42" s="835">
        <v>31000</v>
      </c>
      <c r="W42" s="836"/>
      <c r="X42" s="837"/>
      <c r="Y42" s="810">
        <f>V42*R42</f>
        <v>31000</v>
      </c>
      <c r="Z42" s="811"/>
      <c r="AA42" s="811"/>
      <c r="AB42" s="833">
        <v>2</v>
      </c>
      <c r="AC42" s="834"/>
      <c r="AD42" s="825" t="s">
        <v>327</v>
      </c>
      <c r="AE42" s="826"/>
      <c r="AF42" s="835">
        <v>31000</v>
      </c>
      <c r="AG42" s="836"/>
      <c r="AH42" s="837"/>
      <c r="AI42" s="810">
        <f>AF42*AB42</f>
        <v>62000</v>
      </c>
      <c r="AJ42" s="811"/>
      <c r="AK42" s="811"/>
      <c r="AL42" s="486">
        <f>AI42-Y42</f>
        <v>31000</v>
      </c>
      <c r="AM42" s="481">
        <f>AL42/Y42*100</f>
        <v>100</v>
      </c>
    </row>
    <row r="43" spans="1:39" ht="18.75" customHeight="1">
      <c r="A43" s="103"/>
      <c r="B43" s="16"/>
      <c r="C43" s="16"/>
      <c r="D43" s="16"/>
      <c r="E43" s="16"/>
      <c r="F43" s="16"/>
      <c r="G43" s="16"/>
      <c r="H43" s="16"/>
      <c r="I43" s="16"/>
      <c r="J43" s="16"/>
      <c r="K43" s="40" t="s">
        <v>331</v>
      </c>
      <c r="L43" s="44"/>
      <c r="M43" s="44"/>
      <c r="N43" s="44"/>
      <c r="O43" s="44"/>
      <c r="P43" s="44"/>
      <c r="Q43" s="44"/>
      <c r="R43" s="833">
        <v>2</v>
      </c>
      <c r="S43" s="834"/>
      <c r="T43" s="825" t="s">
        <v>327</v>
      </c>
      <c r="U43" s="826"/>
      <c r="V43" s="835">
        <v>16000</v>
      </c>
      <c r="W43" s="836"/>
      <c r="X43" s="837"/>
      <c r="Y43" s="810">
        <f>V43*R43</f>
        <v>32000</v>
      </c>
      <c r="Z43" s="811"/>
      <c r="AA43" s="811"/>
      <c r="AB43" s="833">
        <v>3</v>
      </c>
      <c r="AC43" s="834"/>
      <c r="AD43" s="825" t="s">
        <v>327</v>
      </c>
      <c r="AE43" s="826"/>
      <c r="AF43" s="835">
        <v>16000</v>
      </c>
      <c r="AG43" s="836"/>
      <c r="AH43" s="837"/>
      <c r="AI43" s="810">
        <f>AF43*AB43</f>
        <v>48000</v>
      </c>
      <c r="AJ43" s="811"/>
      <c r="AK43" s="811"/>
      <c r="AL43" s="486">
        <f>AI43-Y43</f>
        <v>16000</v>
      </c>
      <c r="AM43" s="481">
        <f>AL43/Y43*100</f>
        <v>50</v>
      </c>
    </row>
    <row r="44" spans="1:39" ht="6" customHeight="1">
      <c r="A44" s="103"/>
      <c r="B44" s="16"/>
      <c r="C44" s="16"/>
      <c r="D44" s="16"/>
      <c r="E44" s="16"/>
      <c r="F44" s="16"/>
      <c r="G44" s="16"/>
      <c r="H44" s="16"/>
      <c r="I44" s="16"/>
      <c r="J44" s="16"/>
      <c r="K44" s="40"/>
      <c r="L44" s="44"/>
      <c r="M44" s="44"/>
      <c r="N44" s="44"/>
      <c r="O44" s="44"/>
      <c r="P44" s="44"/>
      <c r="Q44" s="44"/>
      <c r="R44" s="177"/>
      <c r="S44" s="178"/>
      <c r="T44" s="172"/>
      <c r="U44" s="173"/>
      <c r="V44" s="174"/>
      <c r="W44" s="175"/>
      <c r="X44" s="176"/>
      <c r="Y44" s="51"/>
      <c r="Z44" s="52"/>
      <c r="AA44" s="52"/>
      <c r="AB44" s="177"/>
      <c r="AC44" s="178"/>
      <c r="AD44" s="172"/>
      <c r="AE44" s="173"/>
      <c r="AF44" s="172"/>
      <c r="AG44" s="446"/>
      <c r="AH44" s="173"/>
      <c r="AI44" s="51"/>
      <c r="AJ44" s="52"/>
      <c r="AK44" s="52"/>
      <c r="AL44" s="51"/>
      <c r="AM44" s="122"/>
    </row>
    <row r="45" spans="1:39" s="55" customFormat="1" ht="18.75" customHeight="1">
      <c r="A45" s="102" t="s">
        <v>204</v>
      </c>
      <c r="B45" s="14" t="s">
        <v>202</v>
      </c>
      <c r="C45" s="14" t="s">
        <v>139</v>
      </c>
      <c r="D45" s="14" t="s">
        <v>41</v>
      </c>
      <c r="E45" s="14" t="s">
        <v>66</v>
      </c>
      <c r="F45" s="14" t="s">
        <v>35</v>
      </c>
      <c r="G45" s="14" t="s">
        <v>36</v>
      </c>
      <c r="H45" s="14" t="s">
        <v>36</v>
      </c>
      <c r="I45" s="14" t="s">
        <v>37</v>
      </c>
      <c r="J45" s="14"/>
      <c r="K45" s="590" t="s">
        <v>332</v>
      </c>
      <c r="L45" s="56"/>
      <c r="M45" s="56"/>
      <c r="N45" s="56"/>
      <c r="O45" s="56"/>
      <c r="P45" s="56"/>
      <c r="Q45" s="56"/>
      <c r="R45" s="813"/>
      <c r="S45" s="815"/>
      <c r="T45" s="828"/>
      <c r="U45" s="829"/>
      <c r="V45" s="805"/>
      <c r="W45" s="806"/>
      <c r="X45" s="807"/>
      <c r="Y45" s="813">
        <f>Y46</f>
        <v>1050000</v>
      </c>
      <c r="Z45" s="814"/>
      <c r="AA45" s="814"/>
      <c r="AB45" s="808"/>
      <c r="AC45" s="809"/>
      <c r="AD45" s="828"/>
      <c r="AE45" s="829"/>
      <c r="AF45" s="805"/>
      <c r="AG45" s="806"/>
      <c r="AH45" s="807"/>
      <c r="AI45" s="813">
        <f>AI46</f>
        <v>1500000</v>
      </c>
      <c r="AJ45" s="814"/>
      <c r="AK45" s="814"/>
      <c r="AL45" s="485">
        <f>AI45-Y45</f>
        <v>450000</v>
      </c>
      <c r="AM45" s="488">
        <f>AL45/Y45*100</f>
        <v>42.857142857142854</v>
      </c>
    </row>
    <row r="46" spans="1:39" ht="18.75" customHeight="1">
      <c r="A46" s="103" t="s">
        <v>204</v>
      </c>
      <c r="B46" s="16" t="s">
        <v>202</v>
      </c>
      <c r="C46" s="16" t="s">
        <v>139</v>
      </c>
      <c r="D46" s="16" t="s">
        <v>41</v>
      </c>
      <c r="E46" s="16" t="s">
        <v>66</v>
      </c>
      <c r="F46" s="16" t="s">
        <v>35</v>
      </c>
      <c r="G46" s="16" t="s">
        <v>36</v>
      </c>
      <c r="H46" s="16" t="s">
        <v>36</v>
      </c>
      <c r="I46" s="16" t="s">
        <v>37</v>
      </c>
      <c r="J46" s="16" t="s">
        <v>281</v>
      </c>
      <c r="K46" s="40" t="s">
        <v>333</v>
      </c>
      <c r="L46" s="44"/>
      <c r="M46" s="44"/>
      <c r="N46" s="44"/>
      <c r="O46" s="44"/>
      <c r="P46" s="44"/>
      <c r="Q46" s="44"/>
      <c r="R46" s="810"/>
      <c r="S46" s="812"/>
      <c r="T46" s="825"/>
      <c r="U46" s="826"/>
      <c r="V46" s="835"/>
      <c r="W46" s="836"/>
      <c r="X46" s="837"/>
      <c r="Y46" s="810">
        <f>Y48</f>
        <v>1050000</v>
      </c>
      <c r="Z46" s="811"/>
      <c r="AA46" s="811"/>
      <c r="AB46" s="833"/>
      <c r="AC46" s="834"/>
      <c r="AD46" s="825"/>
      <c r="AE46" s="826"/>
      <c r="AF46" s="835"/>
      <c r="AG46" s="836"/>
      <c r="AH46" s="837"/>
      <c r="AI46" s="810">
        <f>AI48</f>
        <v>1500000</v>
      </c>
      <c r="AJ46" s="811"/>
      <c r="AK46" s="811"/>
      <c r="AL46" s="486">
        <f>AI46-Y46</f>
        <v>450000</v>
      </c>
      <c r="AM46" s="481">
        <f>AL46/Y46*100</f>
        <v>42.857142857142854</v>
      </c>
    </row>
    <row r="47" spans="1:39" ht="16.5" customHeight="1">
      <c r="A47" s="103"/>
      <c r="B47" s="16"/>
      <c r="C47" s="16"/>
      <c r="D47" s="16"/>
      <c r="E47" s="16"/>
      <c r="F47" s="16"/>
      <c r="G47" s="16"/>
      <c r="H47" s="16"/>
      <c r="I47" s="16"/>
      <c r="J47" s="16"/>
      <c r="K47" s="40" t="s">
        <v>334</v>
      </c>
      <c r="L47" s="44"/>
      <c r="M47" s="44"/>
      <c r="N47" s="44"/>
      <c r="O47" s="44"/>
      <c r="P47" s="44"/>
      <c r="Q47" s="44"/>
      <c r="R47" s="51"/>
      <c r="S47" s="53"/>
      <c r="T47" s="172"/>
      <c r="U47" s="173"/>
      <c r="V47" s="174"/>
      <c r="W47" s="175"/>
      <c r="X47" s="176"/>
      <c r="Y47" s="51"/>
      <c r="Z47" s="52"/>
      <c r="AA47" s="52"/>
      <c r="AB47" s="177"/>
      <c r="AC47" s="178"/>
      <c r="AD47" s="172"/>
      <c r="AE47" s="173"/>
      <c r="AF47" s="174"/>
      <c r="AG47" s="175"/>
      <c r="AH47" s="176"/>
      <c r="AI47" s="51"/>
      <c r="AJ47" s="52"/>
      <c r="AK47" s="52"/>
      <c r="AL47" s="475"/>
      <c r="AM47" s="122"/>
    </row>
    <row r="48" spans="1:39" ht="18.75" customHeight="1">
      <c r="A48" s="103"/>
      <c r="B48" s="16"/>
      <c r="C48" s="16"/>
      <c r="D48" s="16"/>
      <c r="E48" s="16"/>
      <c r="F48" s="16"/>
      <c r="G48" s="16"/>
      <c r="H48" s="16"/>
      <c r="I48" s="16"/>
      <c r="J48" s="16"/>
      <c r="K48" s="40" t="s">
        <v>336</v>
      </c>
      <c r="L48" s="44"/>
      <c r="M48" s="44"/>
      <c r="N48" s="44"/>
      <c r="O48" s="44"/>
      <c r="P48" s="44"/>
      <c r="Q48" s="44"/>
      <c r="R48" s="810">
        <v>14</v>
      </c>
      <c r="S48" s="812"/>
      <c r="T48" s="825" t="s">
        <v>262</v>
      </c>
      <c r="U48" s="826"/>
      <c r="V48" s="835">
        <v>75000</v>
      </c>
      <c r="W48" s="836"/>
      <c r="X48" s="837"/>
      <c r="Y48" s="810">
        <f>V48*R48</f>
        <v>1050000</v>
      </c>
      <c r="Z48" s="811"/>
      <c r="AA48" s="811"/>
      <c r="AB48" s="810">
        <v>20</v>
      </c>
      <c r="AC48" s="812"/>
      <c r="AD48" s="825" t="s">
        <v>262</v>
      </c>
      <c r="AE48" s="826"/>
      <c r="AF48" s="835">
        <v>75000</v>
      </c>
      <c r="AG48" s="836"/>
      <c r="AH48" s="837"/>
      <c r="AI48" s="810">
        <f>AF48*AB48</f>
        <v>1500000</v>
      </c>
      <c r="AJ48" s="811"/>
      <c r="AK48" s="811"/>
      <c r="AL48" s="475">
        <f>AI48-Y48</f>
        <v>450000</v>
      </c>
      <c r="AM48" s="481">
        <f>AL48/Y48*100</f>
        <v>42.857142857142854</v>
      </c>
    </row>
    <row r="49" spans="1:39" ht="18.75" customHeight="1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3"/>
      <c r="L49" s="34"/>
      <c r="M49" s="34"/>
      <c r="N49" s="34"/>
      <c r="O49" s="34"/>
      <c r="P49" s="34"/>
      <c r="Q49" s="34"/>
      <c r="R49" s="899"/>
      <c r="S49" s="907"/>
      <c r="T49" s="905"/>
      <c r="U49" s="906"/>
      <c r="V49" s="896"/>
      <c r="W49" s="897"/>
      <c r="X49" s="898"/>
      <c r="Y49" s="843"/>
      <c r="Z49" s="844"/>
      <c r="AA49" s="844"/>
      <c r="AB49" s="899"/>
      <c r="AC49" s="907"/>
      <c r="AD49" s="905"/>
      <c r="AE49" s="906"/>
      <c r="AF49" s="896"/>
      <c r="AG49" s="897"/>
      <c r="AH49" s="898"/>
      <c r="AI49" s="843"/>
      <c r="AJ49" s="844"/>
      <c r="AK49" s="844"/>
      <c r="AL49" s="476"/>
      <c r="AM49" s="180"/>
    </row>
    <row r="50" spans="1:39" ht="18.75" customHeight="1">
      <c r="A50" s="104"/>
      <c r="B50" s="29"/>
      <c r="C50" s="29"/>
      <c r="D50" s="29"/>
      <c r="E50" s="29"/>
      <c r="F50" s="29"/>
      <c r="G50" s="29"/>
      <c r="H50" s="29"/>
      <c r="I50" s="29"/>
      <c r="J50" s="29"/>
      <c r="K50" s="34"/>
      <c r="L50" s="34"/>
      <c r="M50" s="34"/>
      <c r="N50" s="34"/>
      <c r="O50" s="34"/>
      <c r="P50" s="34"/>
      <c r="Q50" s="34"/>
      <c r="R50" s="900"/>
      <c r="S50" s="900"/>
      <c r="T50" s="840"/>
      <c r="U50" s="840"/>
      <c r="V50" s="848" t="s">
        <v>25</v>
      </c>
      <c r="W50" s="848"/>
      <c r="X50" s="849"/>
      <c r="Y50" s="850">
        <f>Y26</f>
        <v>5000000</v>
      </c>
      <c r="Z50" s="851"/>
      <c r="AA50" s="851"/>
      <c r="AB50" s="899"/>
      <c r="AC50" s="900"/>
      <c r="AD50" s="840"/>
      <c r="AE50" s="840"/>
      <c r="AF50" s="848" t="s">
        <v>25</v>
      </c>
      <c r="AG50" s="848"/>
      <c r="AH50" s="849"/>
      <c r="AI50" s="850">
        <f>AI26</f>
        <v>7114000</v>
      </c>
      <c r="AJ50" s="851"/>
      <c r="AK50" s="851"/>
      <c r="AL50" s="480">
        <f>AI50-Y50</f>
        <v>2114000</v>
      </c>
      <c r="AM50" s="489">
        <f>AL50/Y50*100</f>
        <v>42.28</v>
      </c>
    </row>
    <row r="51" spans="1:39" ht="18.75" customHeight="1">
      <c r="A51" s="105"/>
      <c r="B51" s="9" t="s">
        <v>258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6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157"/>
    </row>
    <row r="52" spans="1:39" ht="8.25" customHeight="1">
      <c r="A52" s="106"/>
      <c r="B52" s="5"/>
      <c r="C52" s="5"/>
      <c r="D52" s="5"/>
      <c r="E52" s="5"/>
      <c r="F52" s="5"/>
      <c r="G52" s="5"/>
      <c r="H52" s="18"/>
      <c r="I52" s="5"/>
      <c r="J52" s="1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5"/>
      <c r="V52" s="5"/>
      <c r="W52" s="5"/>
      <c r="X52" s="25"/>
      <c r="Y52" s="5"/>
      <c r="Z52" s="5"/>
      <c r="AA52" s="164"/>
      <c r="AB52" s="670" t="s">
        <v>97</v>
      </c>
      <c r="AC52" s="671"/>
      <c r="AD52" s="671"/>
      <c r="AE52" s="671"/>
      <c r="AF52" s="671"/>
      <c r="AG52" s="671"/>
      <c r="AH52" s="671"/>
      <c r="AI52" s="671"/>
      <c r="AJ52" s="671"/>
      <c r="AK52" s="671"/>
      <c r="AL52" s="671"/>
      <c r="AM52" s="672"/>
    </row>
    <row r="53" spans="1:39" ht="18.75" customHeight="1">
      <c r="A53" s="106"/>
      <c r="B53" s="5" t="s">
        <v>26</v>
      </c>
      <c r="C53" s="18"/>
      <c r="D53" s="5"/>
      <c r="E53" s="5"/>
      <c r="F53" s="28" t="s">
        <v>57</v>
      </c>
      <c r="G53" s="855">
        <v>1198000</v>
      </c>
      <c r="H53" s="855"/>
      <c r="I53" s="855"/>
      <c r="J53" s="855"/>
      <c r="K53" s="5"/>
      <c r="L53" s="5"/>
      <c r="M53" s="5"/>
      <c r="N53" s="5"/>
      <c r="O53" s="19"/>
      <c r="P53" s="19"/>
      <c r="Q53" s="19"/>
      <c r="R53" s="19"/>
      <c r="S53" s="19"/>
      <c r="T53" s="19"/>
      <c r="U53" s="5"/>
      <c r="V53" s="5"/>
      <c r="W53" s="25"/>
      <c r="X53" s="5"/>
      <c r="Y53" s="5"/>
      <c r="Z53" s="5"/>
      <c r="AA53" s="6"/>
      <c r="AB53" s="670"/>
      <c r="AC53" s="671"/>
      <c r="AD53" s="671"/>
      <c r="AE53" s="671"/>
      <c r="AF53" s="671"/>
      <c r="AG53" s="671"/>
      <c r="AH53" s="671"/>
      <c r="AI53" s="671"/>
      <c r="AJ53" s="671"/>
      <c r="AK53" s="671"/>
      <c r="AL53" s="671"/>
      <c r="AM53" s="672"/>
    </row>
    <row r="54" spans="1:39" ht="18.75" customHeight="1">
      <c r="A54" s="106"/>
      <c r="B54" s="5" t="s">
        <v>27</v>
      </c>
      <c r="C54" s="18"/>
      <c r="D54" s="5"/>
      <c r="E54" s="5"/>
      <c r="F54" s="28" t="s">
        <v>57</v>
      </c>
      <c r="G54" s="855">
        <v>984000</v>
      </c>
      <c r="H54" s="855"/>
      <c r="I54" s="855"/>
      <c r="J54" s="855"/>
      <c r="K54" s="5"/>
      <c r="L54" s="5"/>
      <c r="M54" s="5"/>
      <c r="N54" s="5"/>
      <c r="O54" s="19"/>
      <c r="P54" s="19"/>
      <c r="Q54" s="19"/>
      <c r="R54" s="19"/>
      <c r="S54" s="19"/>
      <c r="T54" s="19"/>
      <c r="U54" s="5"/>
      <c r="V54" s="5"/>
      <c r="W54" s="25"/>
      <c r="X54" s="5"/>
      <c r="Y54" s="5"/>
      <c r="Z54" s="5"/>
      <c r="AA54" s="5"/>
      <c r="AB54" s="119"/>
      <c r="AC54" s="19"/>
      <c r="AD54" s="19"/>
      <c r="AE54" s="5"/>
      <c r="AF54" s="5"/>
      <c r="AG54" s="25"/>
      <c r="AH54" s="5"/>
      <c r="AI54" s="5"/>
      <c r="AJ54" s="5"/>
      <c r="AK54" s="5"/>
      <c r="AL54" s="5"/>
      <c r="AM54" s="107"/>
    </row>
    <row r="55" spans="1:39" ht="18.75" customHeight="1">
      <c r="A55" s="106"/>
      <c r="B55" s="5" t="s">
        <v>28</v>
      </c>
      <c r="C55" s="18"/>
      <c r="D55" s="5"/>
      <c r="E55" s="5"/>
      <c r="F55" s="28" t="s">
        <v>57</v>
      </c>
      <c r="G55" s="855">
        <v>1688000</v>
      </c>
      <c r="H55" s="855"/>
      <c r="I55" s="855"/>
      <c r="J55" s="855"/>
      <c r="K55" s="5"/>
      <c r="L55" s="5"/>
      <c r="M55" s="5"/>
      <c r="N55" s="5"/>
      <c r="O55" s="19"/>
      <c r="P55" s="19"/>
      <c r="Q55" s="19"/>
      <c r="R55" s="19"/>
      <c r="S55" s="19"/>
      <c r="T55" s="19"/>
      <c r="U55" s="5"/>
      <c r="V55" s="5"/>
      <c r="W55" s="25"/>
      <c r="X55" s="5"/>
      <c r="Y55" s="5"/>
      <c r="Z55" s="5"/>
      <c r="AA55" s="5"/>
      <c r="AB55" s="119"/>
      <c r="AC55" s="19"/>
      <c r="AD55" s="19"/>
      <c r="AE55" s="5"/>
      <c r="AF55" s="5"/>
      <c r="AG55" s="25"/>
      <c r="AH55" s="5"/>
      <c r="AI55" s="5"/>
      <c r="AJ55" s="5"/>
      <c r="AK55" s="5"/>
      <c r="AL55" s="5"/>
      <c r="AM55" s="107"/>
    </row>
    <row r="56" spans="1:39" ht="18.75" customHeight="1">
      <c r="A56" s="106"/>
      <c r="B56" s="5" t="s">
        <v>29</v>
      </c>
      <c r="C56" s="21"/>
      <c r="D56" s="20"/>
      <c r="E56" s="5"/>
      <c r="F56" s="28" t="s">
        <v>57</v>
      </c>
      <c r="G56" s="855">
        <v>3244000</v>
      </c>
      <c r="H56" s="855"/>
      <c r="I56" s="855"/>
      <c r="J56" s="855"/>
      <c r="K56" s="5"/>
      <c r="L56" s="5"/>
      <c r="M56" s="5"/>
      <c r="N56" s="5"/>
      <c r="O56" s="22"/>
      <c r="P56" s="22"/>
      <c r="Q56" s="22"/>
      <c r="R56" s="22"/>
      <c r="S56" s="22"/>
      <c r="T56" s="22"/>
      <c r="U56" s="5"/>
      <c r="V56" s="5"/>
      <c r="W56" s="37"/>
      <c r="X56" s="5"/>
      <c r="Y56" s="5"/>
      <c r="Z56" s="5"/>
      <c r="AA56" s="5"/>
      <c r="AB56" s="893" t="s">
        <v>225</v>
      </c>
      <c r="AC56" s="894"/>
      <c r="AD56" s="894"/>
      <c r="AE56" s="894"/>
      <c r="AF56" s="894"/>
      <c r="AG56" s="894"/>
      <c r="AH56" s="894"/>
      <c r="AI56" s="894"/>
      <c r="AJ56" s="894"/>
      <c r="AK56" s="894"/>
      <c r="AL56" s="894"/>
      <c r="AM56" s="895"/>
    </row>
    <row r="57" spans="1:39" ht="18.75" customHeight="1" thickBot="1">
      <c r="A57" s="106"/>
      <c r="B57" s="5"/>
      <c r="C57" s="5"/>
      <c r="D57" s="46" t="s">
        <v>25</v>
      </c>
      <c r="E57" s="5"/>
      <c r="F57" s="28" t="s">
        <v>57</v>
      </c>
      <c r="G57" s="904">
        <f>SUM(G53:J56)</f>
        <v>7114000</v>
      </c>
      <c r="H57" s="904"/>
      <c r="I57" s="904"/>
      <c r="J57" s="90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5"/>
      <c r="X57" s="5"/>
      <c r="Y57" s="24"/>
      <c r="Z57" s="24"/>
      <c r="AA57" s="24"/>
      <c r="AB57" s="670" t="str">
        <f>'Perj. LD'!AB56:AM56</f>
        <v>Pembina Tingkat I</v>
      </c>
      <c r="AC57" s="914"/>
      <c r="AD57" s="914"/>
      <c r="AE57" s="914"/>
      <c r="AF57" s="914"/>
      <c r="AG57" s="914"/>
      <c r="AH57" s="914"/>
      <c r="AI57" s="914"/>
      <c r="AJ57" s="914"/>
      <c r="AK57" s="914"/>
      <c r="AL57" s="914"/>
      <c r="AM57" s="915"/>
    </row>
    <row r="58" spans="1:39" ht="18.75" customHeight="1" thickTop="1">
      <c r="A58" s="10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25"/>
      <c r="X58" s="5"/>
      <c r="Y58" s="5"/>
      <c r="Z58" s="5"/>
      <c r="AA58" s="5"/>
      <c r="AB58" s="670" t="s">
        <v>136</v>
      </c>
      <c r="AC58" s="671"/>
      <c r="AD58" s="671"/>
      <c r="AE58" s="671"/>
      <c r="AF58" s="671"/>
      <c r="AG58" s="671"/>
      <c r="AH58" s="671"/>
      <c r="AI58" s="671"/>
      <c r="AJ58" s="671"/>
      <c r="AK58" s="671"/>
      <c r="AL58" s="671"/>
      <c r="AM58" s="672"/>
    </row>
    <row r="59" spans="1:39" ht="18.75" customHeight="1">
      <c r="A59" s="939" t="s">
        <v>260</v>
      </c>
      <c r="B59" s="940"/>
      <c r="C59" s="940"/>
      <c r="D59" s="940"/>
      <c r="E59" s="940"/>
      <c r="F59" s="940"/>
      <c r="G59" s="940"/>
      <c r="H59" s="940"/>
      <c r="I59" s="940"/>
      <c r="J59" s="940"/>
      <c r="K59" s="940"/>
      <c r="L59" s="940"/>
      <c r="M59" s="940"/>
      <c r="N59" s="940"/>
      <c r="O59" s="940"/>
      <c r="P59" s="940"/>
      <c r="Q59" s="940"/>
      <c r="R59" s="940"/>
      <c r="S59" s="940"/>
      <c r="T59" s="940"/>
      <c r="U59" s="940"/>
      <c r="V59" s="940"/>
      <c r="W59" s="940"/>
      <c r="X59" s="940"/>
      <c r="Y59" s="940"/>
      <c r="Z59" s="940"/>
      <c r="AA59" s="941"/>
      <c r="AB59" s="165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7"/>
    </row>
    <row r="60" spans="1:39" ht="4.5" customHeight="1">
      <c r="A60" s="10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107"/>
    </row>
    <row r="61" spans="1:39" ht="15" customHeight="1">
      <c r="A61" s="10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5"/>
      <c r="X61" s="5"/>
      <c r="Y61" s="5"/>
      <c r="Z61" s="5"/>
      <c r="AA61" s="5"/>
      <c r="AB61" s="852" t="str">
        <f>'Perj. DD'!AB54:AM54</f>
        <v>Wonosobo,          Agustus 2019</v>
      </c>
      <c r="AC61" s="853"/>
      <c r="AD61" s="853"/>
      <c r="AE61" s="853"/>
      <c r="AF61" s="853"/>
      <c r="AG61" s="853"/>
      <c r="AH61" s="853"/>
      <c r="AI61" s="853"/>
      <c r="AJ61" s="853"/>
      <c r="AK61" s="853"/>
      <c r="AL61" s="853"/>
      <c r="AM61" s="854"/>
    </row>
    <row r="62" spans="1:39" ht="14.25" customHeight="1">
      <c r="A62" s="10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25"/>
      <c r="X62" s="5"/>
      <c r="Y62" s="5"/>
      <c r="Z62" s="5"/>
      <c r="AA62" s="5"/>
      <c r="AB62" s="4"/>
      <c r="AC62" s="5"/>
      <c r="AD62" s="5"/>
      <c r="AE62" s="5"/>
      <c r="AF62" s="5"/>
      <c r="AG62" s="25"/>
      <c r="AH62" s="5"/>
      <c r="AI62" s="5"/>
      <c r="AJ62" s="5"/>
      <c r="AK62" s="5"/>
      <c r="AL62" s="5"/>
      <c r="AM62" s="107"/>
    </row>
    <row r="63" spans="1:39" ht="15.75" customHeight="1">
      <c r="A63" s="109"/>
      <c r="B63" s="17" t="s">
        <v>31</v>
      </c>
      <c r="C63" s="5" t="s">
        <v>163</v>
      </c>
      <c r="D63" s="5"/>
      <c r="E63" s="5"/>
      <c r="F63" s="33"/>
      <c r="G63" s="33"/>
      <c r="H63" s="33"/>
      <c r="I63" s="5"/>
      <c r="J63" s="47"/>
      <c r="K63" s="47" t="s">
        <v>31</v>
      </c>
      <c r="L63" s="33" t="s">
        <v>110</v>
      </c>
      <c r="M63" s="5"/>
      <c r="N63" s="5"/>
      <c r="O63" s="5"/>
      <c r="P63" s="5"/>
      <c r="Q63" s="33"/>
      <c r="R63" s="33"/>
      <c r="S63" s="33"/>
      <c r="T63" s="33"/>
      <c r="U63" s="5"/>
      <c r="V63" s="5"/>
      <c r="W63" s="25"/>
      <c r="X63" s="5"/>
      <c r="Y63" s="5"/>
      <c r="Z63" s="5"/>
      <c r="AA63" s="5"/>
      <c r="AB63" s="670" t="s">
        <v>30</v>
      </c>
      <c r="AC63" s="671"/>
      <c r="AD63" s="671"/>
      <c r="AE63" s="671"/>
      <c r="AF63" s="671"/>
      <c r="AG63" s="671"/>
      <c r="AH63" s="671"/>
      <c r="AI63" s="671"/>
      <c r="AJ63" s="671"/>
      <c r="AK63" s="671"/>
      <c r="AL63" s="671"/>
      <c r="AM63" s="672"/>
    </row>
    <row r="64" spans="1:39" ht="14.25" customHeight="1">
      <c r="A64" s="109"/>
      <c r="B64" s="1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25"/>
      <c r="X64" s="5"/>
      <c r="Y64" s="5"/>
      <c r="Z64" s="5"/>
      <c r="AA64" s="5"/>
      <c r="AB64" s="670" t="s">
        <v>53</v>
      </c>
      <c r="AC64" s="671"/>
      <c r="AD64" s="671"/>
      <c r="AE64" s="671"/>
      <c r="AF64" s="671"/>
      <c r="AG64" s="671"/>
      <c r="AH64" s="671"/>
      <c r="AI64" s="671"/>
      <c r="AJ64" s="671"/>
      <c r="AK64" s="671"/>
      <c r="AL64" s="671"/>
      <c r="AM64" s="672"/>
    </row>
    <row r="65" spans="1:39" ht="18.75" customHeight="1">
      <c r="A65" s="109"/>
      <c r="B65" s="17"/>
      <c r="C65" s="5"/>
      <c r="D65" s="5"/>
      <c r="E65" s="5"/>
      <c r="F65" s="33"/>
      <c r="G65" s="33"/>
      <c r="H65" s="33"/>
      <c r="I65" s="33"/>
      <c r="J65" s="33"/>
      <c r="K65" s="33"/>
      <c r="L65" s="5"/>
      <c r="M65" s="47"/>
      <c r="N65" s="33"/>
      <c r="P65" s="47"/>
      <c r="Q65" s="33"/>
      <c r="R65" s="33"/>
      <c r="S65" s="33"/>
      <c r="T65" s="33"/>
      <c r="U65" s="5"/>
      <c r="V65" s="5"/>
      <c r="W65" s="48"/>
      <c r="X65" s="5"/>
      <c r="Y65" s="5"/>
      <c r="Z65" s="5"/>
      <c r="AA65" s="5"/>
      <c r="AB65" s="120"/>
      <c r="AC65" s="33"/>
      <c r="AD65" s="33"/>
      <c r="AE65" s="5"/>
      <c r="AF65" s="5"/>
      <c r="AG65" s="48"/>
      <c r="AH65" s="5"/>
      <c r="AI65" s="5"/>
      <c r="AJ65" s="5"/>
      <c r="AK65" s="5"/>
      <c r="AL65" s="5"/>
      <c r="AM65" s="107"/>
    </row>
    <row r="66" spans="1:39" ht="15" customHeight="1">
      <c r="A66" s="106"/>
      <c r="B66" s="17" t="s">
        <v>32</v>
      </c>
      <c r="C66" s="5" t="s">
        <v>628</v>
      </c>
      <c r="D66" s="5"/>
      <c r="E66" s="5"/>
      <c r="F66" s="33"/>
      <c r="G66" s="33"/>
      <c r="H66" s="33"/>
      <c r="I66" s="33"/>
      <c r="J66" s="33"/>
      <c r="K66" s="33"/>
      <c r="L66" s="5"/>
      <c r="M66" s="47"/>
      <c r="N66" s="33"/>
      <c r="P66" s="47" t="s">
        <v>32</v>
      </c>
      <c r="Q66" s="33" t="s">
        <v>110</v>
      </c>
      <c r="R66" s="30"/>
      <c r="S66" s="30"/>
      <c r="T66" s="30"/>
      <c r="U66" s="30"/>
      <c r="V66" s="30"/>
      <c r="W66" s="25"/>
      <c r="X66" s="30"/>
      <c r="Y66" s="30"/>
      <c r="Z66" s="30"/>
      <c r="AA66" s="30"/>
      <c r="AB66" s="32"/>
      <c r="AC66" s="30"/>
      <c r="AD66" s="30"/>
      <c r="AE66" s="30"/>
      <c r="AF66" s="30"/>
      <c r="AG66" s="25"/>
      <c r="AH66" s="30"/>
      <c r="AI66" s="30"/>
      <c r="AJ66" s="30"/>
      <c r="AK66" s="30"/>
      <c r="AL66" s="30"/>
      <c r="AM66" s="107"/>
    </row>
    <row r="67" spans="1:39" s="23" customFormat="1" ht="17.25" customHeight="1">
      <c r="A67" s="110"/>
      <c r="B67" s="17"/>
      <c r="C67" s="5"/>
      <c r="D67" s="5"/>
      <c r="E67" s="5"/>
      <c r="F67" s="25"/>
      <c r="G67" s="25"/>
      <c r="H67" s="25"/>
      <c r="I67" s="25"/>
      <c r="J67" s="47"/>
      <c r="K67" s="47"/>
      <c r="L67" s="33"/>
      <c r="M67" s="25"/>
      <c r="N67" s="25"/>
      <c r="O67" s="25"/>
      <c r="P67" s="25"/>
      <c r="Q67" s="25"/>
      <c r="R67" s="25"/>
      <c r="S67" s="25"/>
      <c r="T67" s="25"/>
      <c r="U67" s="49"/>
      <c r="V67" s="49"/>
      <c r="W67" s="37"/>
      <c r="X67" s="49"/>
      <c r="Y67" s="49"/>
      <c r="Z67" s="5"/>
      <c r="AA67" s="5"/>
      <c r="AB67" s="893" t="s">
        <v>205</v>
      </c>
      <c r="AC67" s="894"/>
      <c r="AD67" s="894"/>
      <c r="AE67" s="894"/>
      <c r="AF67" s="894"/>
      <c r="AG67" s="894"/>
      <c r="AH67" s="894"/>
      <c r="AI67" s="894"/>
      <c r="AJ67" s="894"/>
      <c r="AK67" s="894"/>
      <c r="AL67" s="894"/>
      <c r="AM67" s="895"/>
    </row>
    <row r="68" spans="1:39" s="23" customFormat="1" ht="17.25" customHeight="1">
      <c r="A68" s="110"/>
      <c r="B68" s="17"/>
      <c r="C68" s="5"/>
      <c r="D68" s="5"/>
      <c r="E68" s="5"/>
      <c r="F68" s="25"/>
      <c r="G68" s="25"/>
      <c r="H68" s="25"/>
      <c r="I68" s="25"/>
      <c r="J68" s="47"/>
      <c r="K68" s="47"/>
      <c r="L68" s="33"/>
      <c r="M68" s="25"/>
      <c r="N68" s="25"/>
      <c r="O68" s="25"/>
      <c r="P68" s="25"/>
      <c r="Q68" s="25"/>
      <c r="R68" s="25"/>
      <c r="S68" s="25"/>
      <c r="T68" s="25"/>
      <c r="U68" s="49"/>
      <c r="V68" s="49"/>
      <c r="W68" s="37"/>
      <c r="X68" s="49"/>
      <c r="Y68" s="49"/>
      <c r="Z68" s="5"/>
      <c r="AA68" s="5"/>
      <c r="AB68" s="670" t="s">
        <v>206</v>
      </c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2"/>
    </row>
    <row r="69" spans="1:39" s="23" customFormat="1" ht="18.75" customHeight="1">
      <c r="A69" s="110"/>
      <c r="B69" s="25"/>
      <c r="C69" s="25"/>
      <c r="D69" s="25"/>
      <c r="E69" s="25"/>
      <c r="F69" s="25"/>
      <c r="G69" s="17"/>
      <c r="H69" s="5"/>
      <c r="I69" s="5"/>
      <c r="J69" s="5"/>
      <c r="K69" s="25"/>
      <c r="L69" s="25"/>
      <c r="M69" s="25"/>
      <c r="N69" s="47"/>
      <c r="O69" s="33"/>
      <c r="P69" s="25"/>
      <c r="Q69" s="25"/>
      <c r="R69" s="25"/>
      <c r="S69" s="25"/>
      <c r="T69" s="25"/>
      <c r="U69" s="49"/>
      <c r="V69" s="49"/>
      <c r="W69" s="25"/>
      <c r="X69" s="49"/>
      <c r="Y69" s="49"/>
      <c r="Z69" s="5"/>
      <c r="AA69" s="5"/>
      <c r="AB69" s="670"/>
      <c r="AC69" s="671"/>
      <c r="AD69" s="671"/>
      <c r="AE69" s="671"/>
      <c r="AF69" s="671"/>
      <c r="AG69" s="671"/>
      <c r="AH69" s="671"/>
      <c r="AI69" s="671"/>
      <c r="AJ69" s="671"/>
      <c r="AK69" s="671"/>
      <c r="AL69" s="671"/>
      <c r="AM69" s="672"/>
    </row>
    <row r="70" spans="1:39" ht="5.25" customHeight="1" thickBot="1">
      <c r="A70" s="111"/>
      <c r="B70" s="112"/>
      <c r="C70" s="112"/>
      <c r="D70" s="112"/>
      <c r="E70" s="112"/>
      <c r="F70" s="112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4"/>
      <c r="X70" s="113"/>
      <c r="Y70" s="113"/>
      <c r="Z70" s="113"/>
      <c r="AA70" s="113"/>
      <c r="AB70" s="121"/>
      <c r="AC70" s="113"/>
      <c r="AD70" s="113"/>
      <c r="AE70" s="113"/>
      <c r="AF70" s="113"/>
      <c r="AG70" s="114"/>
      <c r="AH70" s="113"/>
      <c r="AI70" s="113"/>
      <c r="AJ70" s="113"/>
      <c r="AK70" s="113"/>
      <c r="AL70" s="113"/>
      <c r="AM70" s="115"/>
    </row>
    <row r="71" spans="1:38" ht="17.25" thickTop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6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6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6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</sheetData>
  <sheetProtection/>
  <mergeCells count="231">
    <mergeCell ref="A1:AA1"/>
    <mergeCell ref="AB1:AH1"/>
    <mergeCell ref="AI1:AM2"/>
    <mergeCell ref="A2:AA2"/>
    <mergeCell ref="A3:AM3"/>
    <mergeCell ref="A4:AM4"/>
    <mergeCell ref="M5:AM5"/>
    <mergeCell ref="A12:AM12"/>
    <mergeCell ref="A13:F14"/>
    <mergeCell ref="G13:AG13"/>
    <mergeCell ref="AH13:AM13"/>
    <mergeCell ref="G14:T14"/>
    <mergeCell ref="U14:AG14"/>
    <mergeCell ref="AH14:AK14"/>
    <mergeCell ref="AL14:AM14"/>
    <mergeCell ref="AH15:AK15"/>
    <mergeCell ref="AL15:AM15"/>
    <mergeCell ref="AH16:AK16"/>
    <mergeCell ref="AL16:AM16"/>
    <mergeCell ref="AH17:AK17"/>
    <mergeCell ref="AL17:AM17"/>
    <mergeCell ref="AH18:AK18"/>
    <mergeCell ref="AL18:AM18"/>
    <mergeCell ref="A20:AM20"/>
    <mergeCell ref="A21:AM21"/>
    <mergeCell ref="A22:J24"/>
    <mergeCell ref="K22:Q24"/>
    <mergeCell ref="R22:X22"/>
    <mergeCell ref="Y22:AA24"/>
    <mergeCell ref="AB22:AH22"/>
    <mergeCell ref="AI22:AK24"/>
    <mergeCell ref="AL22:AM22"/>
    <mergeCell ref="R23:X23"/>
    <mergeCell ref="AB23:AH23"/>
    <mergeCell ref="AL23:AM23"/>
    <mergeCell ref="R24:S24"/>
    <mergeCell ref="T24:U24"/>
    <mergeCell ref="V24:X24"/>
    <mergeCell ref="AB24:AC24"/>
    <mergeCell ref="AD24:AE24"/>
    <mergeCell ref="AF24:AH24"/>
    <mergeCell ref="A25:J25"/>
    <mergeCell ref="K25:Q25"/>
    <mergeCell ref="R25:S25"/>
    <mergeCell ref="T25:U25"/>
    <mergeCell ref="V25:X25"/>
    <mergeCell ref="Y25:AA25"/>
    <mergeCell ref="AB25:AC25"/>
    <mergeCell ref="AD25:AE25"/>
    <mergeCell ref="AF25:AH25"/>
    <mergeCell ref="AI25:AK25"/>
    <mergeCell ref="R26:S26"/>
    <mergeCell ref="T26:U26"/>
    <mergeCell ref="V26:X26"/>
    <mergeCell ref="Y26:AA26"/>
    <mergeCell ref="AB26:AC26"/>
    <mergeCell ref="AD26:AE26"/>
    <mergeCell ref="AF26:AH26"/>
    <mergeCell ref="AI26:AK26"/>
    <mergeCell ref="R27:S27"/>
    <mergeCell ref="T27:U27"/>
    <mergeCell ref="V27:X27"/>
    <mergeCell ref="Y27:AA27"/>
    <mergeCell ref="AB27:AC27"/>
    <mergeCell ref="AD27:AE27"/>
    <mergeCell ref="AF27:AH27"/>
    <mergeCell ref="AI27:AK27"/>
    <mergeCell ref="R28:S28"/>
    <mergeCell ref="T28:U28"/>
    <mergeCell ref="V28:X28"/>
    <mergeCell ref="Y28:AA28"/>
    <mergeCell ref="AB28:AC28"/>
    <mergeCell ref="AD28:AE28"/>
    <mergeCell ref="AF28:AH28"/>
    <mergeCell ref="AI28:AK28"/>
    <mergeCell ref="Y29:AA29"/>
    <mergeCell ref="AI29:AK29"/>
    <mergeCell ref="R31:S31"/>
    <mergeCell ref="T31:U31"/>
    <mergeCell ref="V31:X31"/>
    <mergeCell ref="Y31:AA31"/>
    <mergeCell ref="AB31:AC31"/>
    <mergeCell ref="AD31:AE31"/>
    <mergeCell ref="AF31:AH31"/>
    <mergeCell ref="AI31:AK31"/>
    <mergeCell ref="AN31:AP31"/>
    <mergeCell ref="R32:S32"/>
    <mergeCell ref="T32:U32"/>
    <mergeCell ref="V32:X32"/>
    <mergeCell ref="Y32:AA32"/>
    <mergeCell ref="AB32:AC32"/>
    <mergeCell ref="AD32:AE32"/>
    <mergeCell ref="AF32:AH32"/>
    <mergeCell ref="AI32:AK32"/>
    <mergeCell ref="R33:S33"/>
    <mergeCell ref="T33:U33"/>
    <mergeCell ref="V33:X33"/>
    <mergeCell ref="Y33:AA33"/>
    <mergeCell ref="AB33:AC33"/>
    <mergeCell ref="AD33:AE33"/>
    <mergeCell ref="AF33:AH33"/>
    <mergeCell ref="AI33:AK33"/>
    <mergeCell ref="A34:AM35"/>
    <mergeCell ref="A36:J38"/>
    <mergeCell ref="K36:Q38"/>
    <mergeCell ref="R36:X36"/>
    <mergeCell ref="Y36:AA38"/>
    <mergeCell ref="AB36:AH36"/>
    <mergeCell ref="AI36:AK38"/>
    <mergeCell ref="AL36:AM36"/>
    <mergeCell ref="R37:X37"/>
    <mergeCell ref="AB37:AH37"/>
    <mergeCell ref="AL37:AM37"/>
    <mergeCell ref="R38:S38"/>
    <mergeCell ref="T38:U38"/>
    <mergeCell ref="V38:X38"/>
    <mergeCell ref="AB38:AC38"/>
    <mergeCell ref="AD38:AE38"/>
    <mergeCell ref="AF38:AH38"/>
    <mergeCell ref="A39:J39"/>
    <mergeCell ref="K39:Q39"/>
    <mergeCell ref="R39:S39"/>
    <mergeCell ref="T39:U39"/>
    <mergeCell ref="V39:X39"/>
    <mergeCell ref="Y39:AA39"/>
    <mergeCell ref="AF39:AH39"/>
    <mergeCell ref="AI39:AK39"/>
    <mergeCell ref="R40:S40"/>
    <mergeCell ref="T40:U40"/>
    <mergeCell ref="V40:X40"/>
    <mergeCell ref="Y40:AA40"/>
    <mergeCell ref="AB40:AC40"/>
    <mergeCell ref="AD40:AE40"/>
    <mergeCell ref="AI40:AK40"/>
    <mergeCell ref="Y41:AA41"/>
    <mergeCell ref="AI41:AK41"/>
    <mergeCell ref="R45:S45"/>
    <mergeCell ref="T45:U45"/>
    <mergeCell ref="V45:X45"/>
    <mergeCell ref="Y45:AA45"/>
    <mergeCell ref="AB45:AC45"/>
    <mergeCell ref="AD45:AE45"/>
    <mergeCell ref="AF45:AH45"/>
    <mergeCell ref="AI45:AK45"/>
    <mergeCell ref="R46:S46"/>
    <mergeCell ref="T46:U46"/>
    <mergeCell ref="V46:X46"/>
    <mergeCell ref="Y46:AA46"/>
    <mergeCell ref="AB46:AC46"/>
    <mergeCell ref="AD46:AE46"/>
    <mergeCell ref="AF46:AH46"/>
    <mergeCell ref="AI46:AK46"/>
    <mergeCell ref="AF49:AH49"/>
    <mergeCell ref="AI49:AK49"/>
    <mergeCell ref="R48:S48"/>
    <mergeCell ref="T48:U48"/>
    <mergeCell ref="V48:X48"/>
    <mergeCell ref="Y48:AA48"/>
    <mergeCell ref="AB48:AC48"/>
    <mergeCell ref="AD48:AE48"/>
    <mergeCell ref="AB50:AC50"/>
    <mergeCell ref="AD50:AE50"/>
    <mergeCell ref="AF48:AH48"/>
    <mergeCell ref="AI48:AK48"/>
    <mergeCell ref="R49:S49"/>
    <mergeCell ref="T49:U49"/>
    <mergeCell ref="V49:X49"/>
    <mergeCell ref="Y49:AA49"/>
    <mergeCell ref="AB49:AC49"/>
    <mergeCell ref="AD49:AE49"/>
    <mergeCell ref="AF50:AH50"/>
    <mergeCell ref="AI50:AK50"/>
    <mergeCell ref="AB52:AM53"/>
    <mergeCell ref="G53:J53"/>
    <mergeCell ref="G54:J54"/>
    <mergeCell ref="G55:J55"/>
    <mergeCell ref="R50:S50"/>
    <mergeCell ref="T50:U50"/>
    <mergeCell ref="V50:X50"/>
    <mergeCell ref="Y50:AA50"/>
    <mergeCell ref="G56:J56"/>
    <mergeCell ref="AB56:AM56"/>
    <mergeCell ref="G57:J57"/>
    <mergeCell ref="AB57:AM57"/>
    <mergeCell ref="AB58:AM58"/>
    <mergeCell ref="A59:AA59"/>
    <mergeCell ref="AB61:AM61"/>
    <mergeCell ref="AB63:AM63"/>
    <mergeCell ref="AB64:AM64"/>
    <mergeCell ref="AB67:AM67"/>
    <mergeCell ref="AB68:AM68"/>
    <mergeCell ref="AB69:AM69"/>
    <mergeCell ref="R29:S29"/>
    <mergeCell ref="T29:U29"/>
    <mergeCell ref="V29:X29"/>
    <mergeCell ref="R30:S30"/>
    <mergeCell ref="T30:U30"/>
    <mergeCell ref="V30:X30"/>
    <mergeCell ref="R41:S41"/>
    <mergeCell ref="T41:U41"/>
    <mergeCell ref="V41:X41"/>
    <mergeCell ref="R42:S42"/>
    <mergeCell ref="T42:U42"/>
    <mergeCell ref="V42:X42"/>
    <mergeCell ref="AI42:AK42"/>
    <mergeCell ref="R43:S43"/>
    <mergeCell ref="T43:U43"/>
    <mergeCell ref="V43:X43"/>
    <mergeCell ref="Y42:AA42"/>
    <mergeCell ref="Y43:AA43"/>
    <mergeCell ref="AB43:AC43"/>
    <mergeCell ref="AF30:AH30"/>
    <mergeCell ref="AD41:AE41"/>
    <mergeCell ref="AF41:AH41"/>
    <mergeCell ref="AB42:AC42"/>
    <mergeCell ref="AD42:AE42"/>
    <mergeCell ref="AF42:AH42"/>
    <mergeCell ref="AB41:AC41"/>
    <mergeCell ref="AF40:AH40"/>
    <mergeCell ref="AB39:AC39"/>
    <mergeCell ref="AD39:AE39"/>
    <mergeCell ref="AI30:AK30"/>
    <mergeCell ref="AD43:AE43"/>
    <mergeCell ref="AF43:AH43"/>
    <mergeCell ref="AI43:AK43"/>
    <mergeCell ref="Y30:AA30"/>
    <mergeCell ref="AB29:AC29"/>
    <mergeCell ref="AD29:AE29"/>
    <mergeCell ref="AF29:AH29"/>
    <mergeCell ref="AB30:AC30"/>
    <mergeCell ref="AD30:AE30"/>
  </mergeCells>
  <printOptions/>
  <pageMargins left="1.03" right="0.118110236220472" top="0.38" bottom="0.5" header="0" footer="0.47"/>
  <pageSetup horizontalDpi="600" verticalDpi="600" orientation="landscape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1"/>
  <sheetViews>
    <sheetView view="pageBreakPreview" zoomScale="96" zoomScaleSheetLayoutView="96" zoomScalePageLayoutView="0" workbookViewId="0" topLeftCell="K76">
      <selection activeCell="AM134" sqref="AM134"/>
    </sheetView>
  </sheetViews>
  <sheetFormatPr defaultColWidth="9.140625" defaultRowHeight="12.75"/>
  <cols>
    <col min="1" max="3" width="3.7109375" style="187" customWidth="1"/>
    <col min="4" max="4" width="7.140625" style="187" customWidth="1"/>
    <col min="5" max="5" width="3.7109375" style="187" customWidth="1"/>
    <col min="6" max="6" width="5.7109375" style="187" customWidth="1"/>
    <col min="7" max="7" width="3.7109375" style="187" customWidth="1"/>
    <col min="8" max="8" width="7.140625" style="187" customWidth="1"/>
    <col min="9" max="9" width="7.8515625" style="187" customWidth="1"/>
    <col min="10" max="12" width="4.421875" style="187" customWidth="1"/>
    <col min="13" max="13" width="10.8515625" style="187" customWidth="1"/>
    <col min="14" max="14" width="3.57421875" style="187" customWidth="1"/>
    <col min="15" max="15" width="4.421875" style="187" customWidth="1"/>
    <col min="16" max="16" width="3.421875" style="187" customWidth="1"/>
    <col min="17" max="17" width="3.7109375" style="187" customWidth="1"/>
    <col min="18" max="18" width="3.8515625" style="187" customWidth="1"/>
    <col min="19" max="19" width="3.7109375" style="187" customWidth="1"/>
    <col min="20" max="20" width="3.8515625" style="187" customWidth="1"/>
    <col min="21" max="21" width="4.421875" style="187" customWidth="1"/>
    <col min="22" max="22" width="4.8515625" style="187" customWidth="1"/>
    <col min="23" max="25" width="4.421875" style="187" customWidth="1"/>
    <col min="26" max="26" width="4.8515625" style="187" customWidth="1"/>
    <col min="27" max="27" width="4.421875" style="187" customWidth="1"/>
    <col min="28" max="28" width="3.8515625" style="187" customWidth="1"/>
    <col min="29" max="29" width="3.7109375" style="187" customWidth="1"/>
    <col min="30" max="30" width="4.57421875" style="187" customWidth="1"/>
    <col min="31" max="31" width="3.57421875" style="187" customWidth="1"/>
    <col min="32" max="32" width="3.421875" style="187" customWidth="1"/>
    <col min="33" max="33" width="6.7109375" style="187" customWidth="1"/>
    <col min="34" max="34" width="13.140625" style="187" customWidth="1"/>
    <col min="35" max="35" width="8.57421875" style="187" customWidth="1"/>
    <col min="36" max="36" width="11.8515625" style="440" customWidth="1"/>
    <col min="37" max="37" width="14.421875" style="293" customWidth="1"/>
    <col min="38" max="16384" width="9.140625" style="293" customWidth="1"/>
  </cols>
  <sheetData>
    <row r="1" spans="1:36" s="276" customFormat="1" ht="15.75" customHeight="1">
      <c r="A1" s="965" t="s">
        <v>138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967"/>
      <c r="X1" s="968" t="s">
        <v>151</v>
      </c>
      <c r="Y1" s="969"/>
      <c r="Z1" s="969"/>
      <c r="AA1" s="969"/>
      <c r="AB1" s="969"/>
      <c r="AC1" s="969"/>
      <c r="AD1" s="970"/>
      <c r="AE1" s="971" t="s">
        <v>152</v>
      </c>
      <c r="AF1" s="971"/>
      <c r="AG1" s="971"/>
      <c r="AH1" s="972"/>
      <c r="AI1" s="973"/>
      <c r="AJ1" s="191"/>
    </row>
    <row r="2" spans="1:36" s="276" customFormat="1" ht="15.75" customHeight="1">
      <c r="A2" s="760" t="s">
        <v>55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2"/>
      <c r="X2" s="277" t="s">
        <v>202</v>
      </c>
      <c r="Y2" s="278">
        <v>18</v>
      </c>
      <c r="Z2" s="277" t="s">
        <v>38</v>
      </c>
      <c r="AA2" s="277">
        <v>29</v>
      </c>
      <c r="AB2" s="277">
        <v>47</v>
      </c>
      <c r="AC2" s="278">
        <v>5</v>
      </c>
      <c r="AD2" s="278">
        <v>2</v>
      </c>
      <c r="AE2" s="974"/>
      <c r="AF2" s="974"/>
      <c r="AG2" s="974"/>
      <c r="AH2" s="975"/>
      <c r="AI2" s="976"/>
      <c r="AJ2" s="191"/>
    </row>
    <row r="3" spans="1:36" s="276" customFormat="1" ht="15.75" customHeight="1">
      <c r="A3" s="757" t="s">
        <v>140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977"/>
      <c r="AJ3" s="191"/>
    </row>
    <row r="4" spans="1:36" s="276" customFormat="1" ht="15.75" customHeight="1">
      <c r="A4" s="760" t="s">
        <v>288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8"/>
      <c r="AJ4" s="191"/>
    </row>
    <row r="5" spans="1:36" s="276" customFormat="1" ht="15.75" customHeight="1">
      <c r="A5" s="613" t="s">
        <v>16</v>
      </c>
      <c r="B5" s="279"/>
      <c r="C5" s="279"/>
      <c r="D5" s="279"/>
      <c r="E5" s="280" t="s">
        <v>57</v>
      </c>
      <c r="F5" s="281" t="s">
        <v>181</v>
      </c>
      <c r="G5" s="282"/>
      <c r="H5" s="282"/>
      <c r="I5" s="283"/>
      <c r="J5" s="984" t="s">
        <v>564</v>
      </c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5"/>
      <c r="AJ5" s="191"/>
    </row>
    <row r="6" spans="1:36" s="276" customFormat="1" ht="15.75" customHeight="1">
      <c r="A6" s="613" t="s">
        <v>527</v>
      </c>
      <c r="B6" s="279"/>
      <c r="C6" s="279"/>
      <c r="D6" s="279"/>
      <c r="E6" s="280" t="s">
        <v>57</v>
      </c>
      <c r="F6" s="281" t="s">
        <v>202</v>
      </c>
      <c r="G6" s="282"/>
      <c r="H6" s="282"/>
      <c r="I6" s="283"/>
      <c r="J6" s="984" t="s">
        <v>565</v>
      </c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5"/>
      <c r="AJ6" s="191"/>
    </row>
    <row r="7" spans="1:36" s="276" customFormat="1" ht="15.75" customHeight="1">
      <c r="A7" s="614" t="s">
        <v>17</v>
      </c>
      <c r="B7" s="284"/>
      <c r="C7" s="284"/>
      <c r="D7" s="284"/>
      <c r="E7" s="285" t="s">
        <v>57</v>
      </c>
      <c r="F7" s="282" t="s">
        <v>566</v>
      </c>
      <c r="G7" s="282"/>
      <c r="H7" s="282"/>
      <c r="I7" s="286"/>
      <c r="J7" s="287" t="s">
        <v>102</v>
      </c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408"/>
      <c r="AJ7" s="191"/>
    </row>
    <row r="8" spans="1:36" s="276" customFormat="1" ht="15.75" customHeight="1">
      <c r="A8" s="614" t="s">
        <v>18</v>
      </c>
      <c r="B8" s="284"/>
      <c r="C8" s="284"/>
      <c r="D8" s="284"/>
      <c r="E8" s="285" t="s">
        <v>57</v>
      </c>
      <c r="F8" s="282" t="s">
        <v>567</v>
      </c>
      <c r="G8" s="282"/>
      <c r="H8" s="282"/>
      <c r="I8" s="286"/>
      <c r="J8" s="287" t="s">
        <v>337</v>
      </c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408"/>
      <c r="AJ8" s="191"/>
    </row>
    <row r="9" spans="1:36" s="276" customFormat="1" ht="15.75" customHeight="1">
      <c r="A9" s="615" t="s">
        <v>19</v>
      </c>
      <c r="B9" s="288"/>
      <c r="C9" s="288"/>
      <c r="D9" s="288"/>
      <c r="E9" s="285" t="s">
        <v>57</v>
      </c>
      <c r="F9" s="282" t="s">
        <v>568</v>
      </c>
      <c r="G9" s="282"/>
      <c r="H9" s="282"/>
      <c r="I9" s="286"/>
      <c r="J9" s="591" t="s">
        <v>338</v>
      </c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408"/>
      <c r="AJ9" s="191"/>
    </row>
    <row r="10" spans="1:36" s="276" customFormat="1" ht="15.75" customHeight="1">
      <c r="A10" s="615" t="s">
        <v>20</v>
      </c>
      <c r="B10" s="288"/>
      <c r="C10" s="288"/>
      <c r="D10" s="288"/>
      <c r="E10" s="285" t="s">
        <v>57</v>
      </c>
      <c r="F10" s="289" t="s">
        <v>289</v>
      </c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409"/>
      <c r="AJ10" s="191"/>
    </row>
    <row r="11" spans="1:36" s="276" customFormat="1" ht="15.75" customHeight="1">
      <c r="A11" s="615" t="s">
        <v>21</v>
      </c>
      <c r="B11" s="288"/>
      <c r="C11" s="288"/>
      <c r="D11" s="288"/>
      <c r="E11" s="285" t="s">
        <v>57</v>
      </c>
      <c r="F11" s="289" t="s">
        <v>102</v>
      </c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89"/>
      <c r="R11" s="289"/>
      <c r="S11" s="289"/>
      <c r="T11" s="289"/>
      <c r="U11" s="289"/>
      <c r="V11" s="289"/>
      <c r="W11" s="289"/>
      <c r="X11" s="290"/>
      <c r="Y11" s="290"/>
      <c r="Z11" s="290"/>
      <c r="AA11" s="289"/>
      <c r="AB11" s="289"/>
      <c r="AC11" s="289"/>
      <c r="AD11" s="289"/>
      <c r="AE11" s="289"/>
      <c r="AF11" s="289"/>
      <c r="AG11" s="289"/>
      <c r="AH11" s="289"/>
      <c r="AI11" s="409"/>
      <c r="AJ11" s="191"/>
    </row>
    <row r="12" spans="1:36" s="276" customFormat="1" ht="15.75" customHeight="1">
      <c r="A12" s="615" t="s">
        <v>22</v>
      </c>
      <c r="B12" s="288"/>
      <c r="C12" s="288"/>
      <c r="D12" s="288"/>
      <c r="E12" s="285" t="s">
        <v>57</v>
      </c>
      <c r="F12" s="289" t="s">
        <v>290</v>
      </c>
      <c r="G12" s="290"/>
      <c r="H12" s="290"/>
      <c r="I12" s="289"/>
      <c r="J12" s="290"/>
      <c r="K12" s="290"/>
      <c r="L12" s="290"/>
      <c r="M12" s="289"/>
      <c r="N12" s="289"/>
      <c r="O12" s="289"/>
      <c r="P12" s="289"/>
      <c r="Q12" s="289"/>
      <c r="R12" s="287"/>
      <c r="S12" s="287"/>
      <c r="T12" s="287"/>
      <c r="U12" s="287"/>
      <c r="V12" s="287"/>
      <c r="W12" s="287"/>
      <c r="X12" s="289"/>
      <c r="Y12" s="289"/>
      <c r="Z12" s="289"/>
      <c r="AA12" s="289"/>
      <c r="AB12" s="287"/>
      <c r="AC12" s="287"/>
      <c r="AD12" s="287"/>
      <c r="AE12" s="287"/>
      <c r="AF12" s="287"/>
      <c r="AG12" s="287"/>
      <c r="AH12" s="287"/>
      <c r="AI12" s="409"/>
      <c r="AJ12" s="191"/>
    </row>
    <row r="13" spans="1:36" s="276" customFormat="1" ht="15.75" customHeight="1">
      <c r="A13" s="986" t="s">
        <v>153</v>
      </c>
      <c r="B13" s="952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  <c r="AH13" s="952"/>
      <c r="AI13" s="987"/>
      <c r="AJ13" s="191"/>
    </row>
    <row r="14" spans="1:36" s="291" customFormat="1" ht="15.75" customHeight="1">
      <c r="A14" s="988" t="s">
        <v>7</v>
      </c>
      <c r="B14" s="989"/>
      <c r="C14" s="989"/>
      <c r="D14" s="989"/>
      <c r="E14" s="951" t="s">
        <v>8</v>
      </c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3"/>
      <c r="AD14" s="951" t="s">
        <v>9</v>
      </c>
      <c r="AE14" s="952"/>
      <c r="AF14" s="952"/>
      <c r="AG14" s="952"/>
      <c r="AH14" s="952"/>
      <c r="AI14" s="987"/>
      <c r="AJ14" s="311"/>
    </row>
    <row r="15" spans="1:36" s="291" customFormat="1" ht="15.75" customHeight="1">
      <c r="A15" s="990"/>
      <c r="B15" s="991"/>
      <c r="C15" s="991"/>
      <c r="D15" s="991"/>
      <c r="E15" s="951" t="s">
        <v>149</v>
      </c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1" t="s">
        <v>150</v>
      </c>
      <c r="Q15" s="952"/>
      <c r="R15" s="952"/>
      <c r="S15" s="952"/>
      <c r="T15" s="952"/>
      <c r="U15" s="952"/>
      <c r="V15" s="952"/>
      <c r="W15" s="952"/>
      <c r="X15" s="952"/>
      <c r="Y15" s="952"/>
      <c r="Z15" s="952"/>
      <c r="AA15" s="952"/>
      <c r="AB15" s="952"/>
      <c r="AC15" s="953"/>
      <c r="AD15" s="992" t="s">
        <v>149</v>
      </c>
      <c r="AE15" s="993"/>
      <c r="AF15" s="993"/>
      <c r="AG15" s="994"/>
      <c r="AH15" s="992" t="s">
        <v>150</v>
      </c>
      <c r="AI15" s="995"/>
      <c r="AJ15" s="311"/>
    </row>
    <row r="16" spans="1:36" s="291" customFormat="1" ht="15.75" customHeight="1">
      <c r="A16" s="407" t="s">
        <v>12</v>
      </c>
      <c r="B16" s="284"/>
      <c r="C16" s="284"/>
      <c r="D16" s="284"/>
      <c r="E16" s="292" t="s">
        <v>339</v>
      </c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92" t="s">
        <v>339</v>
      </c>
      <c r="Q16" s="292"/>
      <c r="R16" s="284"/>
      <c r="S16" s="284"/>
      <c r="T16" s="284"/>
      <c r="U16" s="284"/>
      <c r="V16" s="284"/>
      <c r="W16" s="284"/>
      <c r="X16" s="284"/>
      <c r="Y16" s="284"/>
      <c r="Z16" s="284"/>
      <c r="AA16" s="287"/>
      <c r="AB16" s="287"/>
      <c r="AC16" s="287"/>
      <c r="AD16" s="957">
        <v>1</v>
      </c>
      <c r="AE16" s="958"/>
      <c r="AF16" s="958"/>
      <c r="AG16" s="959"/>
      <c r="AH16" s="957">
        <v>1</v>
      </c>
      <c r="AI16" s="996"/>
      <c r="AJ16" s="311"/>
    </row>
    <row r="17" spans="1:35" ht="15.75" customHeight="1">
      <c r="A17" s="407" t="s">
        <v>13</v>
      </c>
      <c r="B17" s="284"/>
      <c r="C17" s="284"/>
      <c r="D17" s="284"/>
      <c r="E17" s="292" t="s">
        <v>177</v>
      </c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92" t="s">
        <v>177</v>
      </c>
      <c r="Q17" s="292"/>
      <c r="R17" s="284"/>
      <c r="S17" s="284"/>
      <c r="T17" s="284"/>
      <c r="U17" s="284"/>
      <c r="V17" s="284"/>
      <c r="W17" s="284"/>
      <c r="X17" s="284"/>
      <c r="Y17" s="284"/>
      <c r="Z17" s="284"/>
      <c r="AA17" s="287"/>
      <c r="AB17" s="287"/>
      <c r="AC17" s="287"/>
      <c r="AD17" s="1056" t="s">
        <v>346</v>
      </c>
      <c r="AE17" s="958"/>
      <c r="AF17" s="958"/>
      <c r="AG17" s="959"/>
      <c r="AH17" s="1049" t="s">
        <v>348</v>
      </c>
      <c r="AI17" s="1050"/>
    </row>
    <row r="18" spans="1:35" ht="15.75" customHeight="1">
      <c r="A18" s="407" t="s">
        <v>14</v>
      </c>
      <c r="B18" s="284"/>
      <c r="C18" s="284"/>
      <c r="D18" s="284"/>
      <c r="E18" s="445" t="s">
        <v>340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445" t="s">
        <v>340</v>
      </c>
      <c r="Q18" s="445"/>
      <c r="R18" s="284"/>
      <c r="S18" s="284"/>
      <c r="T18" s="284"/>
      <c r="U18" s="284"/>
      <c r="V18" s="284"/>
      <c r="W18" s="284"/>
      <c r="X18" s="284"/>
      <c r="Y18" s="284"/>
      <c r="Z18" s="284"/>
      <c r="AA18" s="287"/>
      <c r="AB18" s="287"/>
      <c r="AC18" s="287"/>
      <c r="AD18" s="957" t="s">
        <v>343</v>
      </c>
      <c r="AE18" s="958"/>
      <c r="AF18" s="958"/>
      <c r="AG18" s="959"/>
      <c r="AH18" s="957" t="s">
        <v>344</v>
      </c>
      <c r="AI18" s="996"/>
    </row>
    <row r="19" spans="1:35" ht="15" customHeight="1">
      <c r="A19" s="407"/>
      <c r="B19" s="284"/>
      <c r="C19" s="284"/>
      <c r="D19" s="284"/>
      <c r="E19" s="292" t="s">
        <v>341</v>
      </c>
      <c r="F19" s="287"/>
      <c r="G19" s="287"/>
      <c r="H19" s="287"/>
      <c r="I19" s="287"/>
      <c r="J19" s="287"/>
      <c r="K19" s="534"/>
      <c r="L19" s="287"/>
      <c r="M19" s="287"/>
      <c r="N19" s="287"/>
      <c r="O19" s="287"/>
      <c r="P19" s="292" t="s">
        <v>341</v>
      </c>
      <c r="Q19" s="292"/>
      <c r="R19" s="287"/>
      <c r="S19" s="287"/>
      <c r="T19" s="287"/>
      <c r="U19" s="287"/>
      <c r="V19" s="287"/>
      <c r="W19" s="188"/>
      <c r="X19" s="188"/>
      <c r="Y19" s="284"/>
      <c r="Z19" s="284"/>
      <c r="AA19" s="287"/>
      <c r="AB19" s="287"/>
      <c r="AC19" s="287"/>
      <c r="AD19" s="957" t="s">
        <v>345</v>
      </c>
      <c r="AE19" s="958"/>
      <c r="AF19" s="958"/>
      <c r="AG19" s="959"/>
      <c r="AH19" s="957" t="s">
        <v>345</v>
      </c>
      <c r="AI19" s="996"/>
    </row>
    <row r="20" spans="1:35" ht="15" customHeight="1">
      <c r="A20" s="407" t="s">
        <v>15</v>
      </c>
      <c r="B20" s="284"/>
      <c r="C20" s="284"/>
      <c r="D20" s="444"/>
      <c r="E20" s="292" t="s">
        <v>342</v>
      </c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92" t="s">
        <v>342</v>
      </c>
      <c r="Q20" s="292"/>
      <c r="R20" s="284"/>
      <c r="S20" s="284"/>
      <c r="T20" s="284"/>
      <c r="U20" s="284"/>
      <c r="V20" s="284"/>
      <c r="W20" s="284"/>
      <c r="X20" s="284"/>
      <c r="Y20" s="284"/>
      <c r="Z20" s="284"/>
      <c r="AA20" s="287"/>
      <c r="AB20" s="287"/>
      <c r="AC20" s="287"/>
      <c r="AD20" s="1057" t="s">
        <v>347</v>
      </c>
      <c r="AE20" s="958"/>
      <c r="AF20" s="958"/>
      <c r="AG20" s="959"/>
      <c r="AH20" s="1054" t="s">
        <v>347</v>
      </c>
      <c r="AI20" s="1055"/>
    </row>
    <row r="21" spans="1:35" ht="15" customHeight="1">
      <c r="A21" s="407" t="s">
        <v>10</v>
      </c>
      <c r="B21" s="284"/>
      <c r="C21" s="284"/>
      <c r="D21" s="284"/>
      <c r="E21" s="287"/>
      <c r="F21" s="287"/>
      <c r="G21" s="287" t="s">
        <v>246</v>
      </c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409"/>
    </row>
    <row r="22" spans="1:35" ht="0.75" customHeight="1">
      <c r="A22" s="532"/>
      <c r="B22" s="532"/>
      <c r="C22" s="532"/>
      <c r="D22" s="532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</row>
    <row r="23" spans="1:35" ht="15" customHeight="1">
      <c r="A23" s="978" t="s">
        <v>170</v>
      </c>
      <c r="B23" s="979"/>
      <c r="C23" s="979"/>
      <c r="D23" s="979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9"/>
      <c r="V23" s="979"/>
      <c r="W23" s="979"/>
      <c r="X23" s="979"/>
      <c r="Y23" s="979"/>
      <c r="Z23" s="979"/>
      <c r="AA23" s="979"/>
      <c r="AB23" s="979"/>
      <c r="AC23" s="979"/>
      <c r="AD23" s="979"/>
      <c r="AE23" s="979"/>
      <c r="AF23" s="979"/>
      <c r="AG23" s="979"/>
      <c r="AH23" s="979"/>
      <c r="AI23" s="980"/>
    </row>
    <row r="24" spans="1:35" ht="15" customHeight="1">
      <c r="A24" s="981" t="s">
        <v>171</v>
      </c>
      <c r="B24" s="982"/>
      <c r="C24" s="982"/>
      <c r="D24" s="982"/>
      <c r="E24" s="982"/>
      <c r="F24" s="982"/>
      <c r="G24" s="982"/>
      <c r="H24" s="982"/>
      <c r="I24" s="982"/>
      <c r="J24" s="982"/>
      <c r="K24" s="982"/>
      <c r="L24" s="982"/>
      <c r="M24" s="982"/>
      <c r="N24" s="982"/>
      <c r="O24" s="982"/>
      <c r="P24" s="982"/>
      <c r="Q24" s="982"/>
      <c r="R24" s="982"/>
      <c r="S24" s="982"/>
      <c r="T24" s="982"/>
      <c r="U24" s="982"/>
      <c r="V24" s="982"/>
      <c r="W24" s="982"/>
      <c r="X24" s="982"/>
      <c r="Y24" s="982"/>
      <c r="Z24" s="982"/>
      <c r="AA24" s="982"/>
      <c r="AB24" s="982"/>
      <c r="AC24" s="982"/>
      <c r="AD24" s="982"/>
      <c r="AE24" s="982"/>
      <c r="AF24" s="982"/>
      <c r="AG24" s="982"/>
      <c r="AH24" s="982"/>
      <c r="AI24" s="983"/>
    </row>
    <row r="25" spans="1:35" ht="13.5" customHeight="1">
      <c r="A25" s="997" t="s">
        <v>1</v>
      </c>
      <c r="B25" s="998"/>
      <c r="C25" s="998"/>
      <c r="D25" s="998"/>
      <c r="E25" s="998"/>
      <c r="F25" s="998"/>
      <c r="G25" s="1001" t="s">
        <v>2</v>
      </c>
      <c r="H25" s="998"/>
      <c r="I25" s="998"/>
      <c r="J25" s="998"/>
      <c r="K25" s="998"/>
      <c r="L25" s="998"/>
      <c r="M25" s="1002"/>
      <c r="N25" s="992" t="s">
        <v>144</v>
      </c>
      <c r="O25" s="993"/>
      <c r="P25" s="993"/>
      <c r="Q25" s="993"/>
      <c r="R25" s="993"/>
      <c r="S25" s="993"/>
      <c r="T25" s="994"/>
      <c r="U25" s="1001" t="s">
        <v>11</v>
      </c>
      <c r="V25" s="998"/>
      <c r="W25" s="1002"/>
      <c r="X25" s="992" t="s">
        <v>145</v>
      </c>
      <c r="Y25" s="993"/>
      <c r="Z25" s="993"/>
      <c r="AA25" s="993"/>
      <c r="AB25" s="993"/>
      <c r="AC25" s="993"/>
      <c r="AD25" s="994"/>
      <c r="AE25" s="1001" t="s">
        <v>11</v>
      </c>
      <c r="AF25" s="998"/>
      <c r="AG25" s="1002"/>
      <c r="AH25" s="928" t="s">
        <v>142</v>
      </c>
      <c r="AI25" s="963"/>
    </row>
    <row r="26" spans="1:35" ht="17.25" customHeight="1">
      <c r="A26" s="999"/>
      <c r="B26" s="1000"/>
      <c r="C26" s="1000"/>
      <c r="D26" s="1000"/>
      <c r="E26" s="1000"/>
      <c r="F26" s="1000"/>
      <c r="G26" s="1003"/>
      <c r="H26" s="1000"/>
      <c r="I26" s="1000"/>
      <c r="J26" s="1000"/>
      <c r="K26" s="1000"/>
      <c r="L26" s="1000"/>
      <c r="M26" s="1004"/>
      <c r="N26" s="992" t="s">
        <v>3</v>
      </c>
      <c r="O26" s="993"/>
      <c r="P26" s="993"/>
      <c r="Q26" s="993"/>
      <c r="R26" s="993"/>
      <c r="S26" s="993"/>
      <c r="T26" s="994"/>
      <c r="U26" s="1003"/>
      <c r="V26" s="1000"/>
      <c r="W26" s="1004"/>
      <c r="X26" s="992" t="s">
        <v>3</v>
      </c>
      <c r="Y26" s="993"/>
      <c r="Z26" s="993"/>
      <c r="AA26" s="993"/>
      <c r="AB26" s="993"/>
      <c r="AC26" s="993"/>
      <c r="AD26" s="994"/>
      <c r="AE26" s="1003"/>
      <c r="AF26" s="1000"/>
      <c r="AG26" s="1004"/>
      <c r="AH26" s="927" t="s">
        <v>159</v>
      </c>
      <c r="AI26" s="964"/>
    </row>
    <row r="27" spans="1:35" ht="17.25" customHeight="1">
      <c r="A27" s="360"/>
      <c r="B27" s="192"/>
      <c r="C27" s="192"/>
      <c r="D27" s="192"/>
      <c r="E27" s="192"/>
      <c r="F27" s="192"/>
      <c r="G27" s="193"/>
      <c r="H27" s="192"/>
      <c r="I27" s="192"/>
      <c r="J27" s="192"/>
      <c r="K27" s="192"/>
      <c r="L27" s="192"/>
      <c r="M27" s="192"/>
      <c r="N27" s="1007" t="s">
        <v>4</v>
      </c>
      <c r="O27" s="1008"/>
      <c r="P27" s="1007" t="s">
        <v>5</v>
      </c>
      <c r="Q27" s="1008"/>
      <c r="R27" s="1007" t="s">
        <v>178</v>
      </c>
      <c r="S27" s="1009"/>
      <c r="T27" s="1008"/>
      <c r="U27" s="975"/>
      <c r="V27" s="1005"/>
      <c r="W27" s="1006"/>
      <c r="X27" s="1007" t="s">
        <v>4</v>
      </c>
      <c r="Y27" s="1008"/>
      <c r="Z27" s="1007" t="s">
        <v>5</v>
      </c>
      <c r="AA27" s="1008"/>
      <c r="AB27" s="1007" t="s">
        <v>178</v>
      </c>
      <c r="AC27" s="1009"/>
      <c r="AD27" s="1008"/>
      <c r="AE27" s="975"/>
      <c r="AF27" s="1005"/>
      <c r="AG27" s="1006"/>
      <c r="AH27" s="497" t="s">
        <v>160</v>
      </c>
      <c r="AI27" s="493" t="s">
        <v>256</v>
      </c>
    </row>
    <row r="28" spans="1:35" s="191" customFormat="1" ht="17.25" customHeight="1">
      <c r="A28" s="1010">
        <v>1</v>
      </c>
      <c r="B28" s="1011"/>
      <c r="C28" s="1011"/>
      <c r="D28" s="1011"/>
      <c r="E28" s="1011"/>
      <c r="F28" s="1011"/>
      <c r="G28" s="1012">
        <v>2</v>
      </c>
      <c r="H28" s="1013"/>
      <c r="I28" s="1013"/>
      <c r="J28" s="1013"/>
      <c r="K28" s="1013"/>
      <c r="L28" s="1013"/>
      <c r="M28" s="1013"/>
      <c r="N28" s="1012">
        <v>3</v>
      </c>
      <c r="O28" s="1014"/>
      <c r="P28" s="1012">
        <v>4</v>
      </c>
      <c r="Q28" s="1014"/>
      <c r="R28" s="1012">
        <v>5</v>
      </c>
      <c r="S28" s="1013"/>
      <c r="T28" s="1014"/>
      <c r="U28" s="1012" t="s">
        <v>24</v>
      </c>
      <c r="V28" s="1013"/>
      <c r="W28" s="1013"/>
      <c r="X28" s="1012">
        <v>7</v>
      </c>
      <c r="Y28" s="1014"/>
      <c r="Z28" s="1012">
        <v>8</v>
      </c>
      <c r="AA28" s="1014"/>
      <c r="AB28" s="1012">
        <v>9</v>
      </c>
      <c r="AC28" s="1013"/>
      <c r="AD28" s="1014"/>
      <c r="AE28" s="1011" t="s">
        <v>164</v>
      </c>
      <c r="AF28" s="1011"/>
      <c r="AG28" s="1012"/>
      <c r="AH28" s="520" t="s">
        <v>143</v>
      </c>
      <c r="AI28" s="498">
        <v>12</v>
      </c>
    </row>
    <row r="29" spans="1:37" s="191" customFormat="1" ht="17.25" customHeight="1">
      <c r="A29" s="410" t="s">
        <v>572</v>
      </c>
      <c r="B29" s="294"/>
      <c r="C29" s="294"/>
      <c r="D29" s="294"/>
      <c r="E29" s="294"/>
      <c r="F29" s="295"/>
      <c r="G29" s="296" t="s">
        <v>179</v>
      </c>
      <c r="H29" s="297"/>
      <c r="I29" s="298"/>
      <c r="J29" s="298"/>
      <c r="K29" s="298"/>
      <c r="L29" s="298"/>
      <c r="M29" s="298"/>
      <c r="N29" s="1015"/>
      <c r="O29" s="1016"/>
      <c r="P29" s="1015"/>
      <c r="Q29" s="1016"/>
      <c r="R29" s="1015"/>
      <c r="S29" s="1017"/>
      <c r="T29" s="1016"/>
      <c r="U29" s="741">
        <f>U30</f>
        <v>30000000</v>
      </c>
      <c r="V29" s="742"/>
      <c r="W29" s="742"/>
      <c r="X29" s="1015"/>
      <c r="Y29" s="1016"/>
      <c r="Z29" s="1015"/>
      <c r="AA29" s="1016"/>
      <c r="AB29" s="1015"/>
      <c r="AC29" s="1017"/>
      <c r="AD29" s="1016"/>
      <c r="AE29" s="741">
        <f>AE30</f>
        <v>45000000</v>
      </c>
      <c r="AF29" s="742"/>
      <c r="AG29" s="743"/>
      <c r="AH29" s="516">
        <f aca="true" t="shared" si="0" ref="AH29:AH38">AE29-U29</f>
        <v>15000000</v>
      </c>
      <c r="AI29" s="518">
        <f>AH29/U29*100</f>
        <v>50</v>
      </c>
      <c r="AJ29" s="302"/>
      <c r="AK29" s="302"/>
    </row>
    <row r="30" spans="1:37" s="191" customFormat="1" ht="17.25" customHeight="1">
      <c r="A30" s="411" t="s">
        <v>573</v>
      </c>
      <c r="B30" s="223"/>
      <c r="C30" s="223"/>
      <c r="D30" s="223"/>
      <c r="E30" s="223"/>
      <c r="F30" s="224"/>
      <c r="G30" s="296" t="s">
        <v>105</v>
      </c>
      <c r="H30" s="299"/>
      <c r="I30" s="227"/>
      <c r="J30" s="227"/>
      <c r="K30" s="227"/>
      <c r="L30" s="227"/>
      <c r="M30" s="227"/>
      <c r="N30" s="300"/>
      <c r="O30" s="301"/>
      <c r="P30" s="300"/>
      <c r="Q30" s="301"/>
      <c r="R30" s="300"/>
      <c r="S30" s="219"/>
      <c r="T30" s="301"/>
      <c r="U30" s="738">
        <f>U31+U45</f>
        <v>30000000</v>
      </c>
      <c r="V30" s="740"/>
      <c r="W30" s="740"/>
      <c r="X30" s="300"/>
      <c r="Y30" s="301"/>
      <c r="Z30" s="300"/>
      <c r="AA30" s="301"/>
      <c r="AB30" s="300"/>
      <c r="AC30" s="219"/>
      <c r="AD30" s="301"/>
      <c r="AE30" s="738">
        <f>AE31+AE45</f>
        <v>45000000</v>
      </c>
      <c r="AF30" s="740"/>
      <c r="AG30" s="739"/>
      <c r="AH30" s="495">
        <f t="shared" si="0"/>
        <v>15000000</v>
      </c>
      <c r="AI30" s="499">
        <f>AH30/U30*100</f>
        <v>50</v>
      </c>
      <c r="AJ30" s="302"/>
      <c r="AK30" s="302"/>
    </row>
    <row r="31" spans="1:35" s="191" customFormat="1" ht="17.25" customHeight="1">
      <c r="A31" s="411" t="s">
        <v>574</v>
      </c>
      <c r="B31" s="234"/>
      <c r="C31" s="234"/>
      <c r="D31" s="234"/>
      <c r="E31" s="234"/>
      <c r="F31" s="235"/>
      <c r="G31" s="526" t="s">
        <v>52</v>
      </c>
      <c r="H31" s="303"/>
      <c r="I31" s="227"/>
      <c r="J31" s="227"/>
      <c r="K31" s="227"/>
      <c r="L31" s="227"/>
      <c r="M31" s="227"/>
      <c r="N31" s="947"/>
      <c r="O31" s="948"/>
      <c r="P31" s="947"/>
      <c r="Q31" s="948"/>
      <c r="R31" s="947"/>
      <c r="S31" s="956"/>
      <c r="T31" s="948"/>
      <c r="U31" s="738">
        <f>U32+U37</f>
        <v>5556000</v>
      </c>
      <c r="V31" s="740"/>
      <c r="W31" s="739"/>
      <c r="X31" s="956"/>
      <c r="Y31" s="948"/>
      <c r="Z31" s="947"/>
      <c r="AA31" s="948"/>
      <c r="AB31" s="947"/>
      <c r="AC31" s="956"/>
      <c r="AD31" s="948"/>
      <c r="AE31" s="738">
        <f>AE32+AE37</f>
        <v>5556000</v>
      </c>
      <c r="AF31" s="740"/>
      <c r="AG31" s="739"/>
      <c r="AH31" s="495">
        <f t="shared" si="0"/>
        <v>0</v>
      </c>
      <c r="AI31" s="412">
        <v>0</v>
      </c>
    </row>
    <row r="32" spans="1:37" s="8" customFormat="1" ht="17.25" customHeight="1">
      <c r="A32" s="414" t="s">
        <v>575</v>
      </c>
      <c r="B32" s="28"/>
      <c r="C32" s="28"/>
      <c r="D32" s="28"/>
      <c r="E32" s="28"/>
      <c r="F32" s="525"/>
      <c r="G32" s="306" t="s">
        <v>247</v>
      </c>
      <c r="H32" s="28"/>
      <c r="I32" s="28"/>
      <c r="J32" s="28"/>
      <c r="K32" s="28"/>
      <c r="L32" s="28"/>
      <c r="M32" s="525"/>
      <c r="N32" s="955"/>
      <c r="O32" s="950"/>
      <c r="P32" s="947"/>
      <c r="Q32" s="948"/>
      <c r="R32" s="947"/>
      <c r="S32" s="956"/>
      <c r="T32" s="948"/>
      <c r="U32" s="721">
        <f>U33</f>
        <v>4500000</v>
      </c>
      <c r="V32" s="735"/>
      <c r="W32" s="722"/>
      <c r="X32" s="955"/>
      <c r="Y32" s="950"/>
      <c r="Z32" s="947"/>
      <c r="AA32" s="948"/>
      <c r="AB32" s="947"/>
      <c r="AC32" s="956"/>
      <c r="AD32" s="948"/>
      <c r="AE32" s="721">
        <f>AE33</f>
        <v>4500000</v>
      </c>
      <c r="AF32" s="735"/>
      <c r="AG32" s="722"/>
      <c r="AH32" s="233">
        <f t="shared" si="0"/>
        <v>0</v>
      </c>
      <c r="AI32" s="413">
        <v>0</v>
      </c>
      <c r="AJ32" s="592"/>
      <c r="AK32" s="592"/>
    </row>
    <row r="33" spans="1:35" s="191" customFormat="1" ht="15.75" customHeight="1">
      <c r="A33" s="414" t="s">
        <v>576</v>
      </c>
      <c r="B33" s="234"/>
      <c r="C33" s="234"/>
      <c r="D33" s="234"/>
      <c r="E33" s="234"/>
      <c r="F33" s="235"/>
      <c r="G33" s="306" t="s">
        <v>183</v>
      </c>
      <c r="H33" s="299"/>
      <c r="I33" s="228"/>
      <c r="J33" s="228"/>
      <c r="K33" s="228"/>
      <c r="L33" s="228"/>
      <c r="M33" s="322"/>
      <c r="N33" s="955"/>
      <c r="O33" s="950"/>
      <c r="P33" s="947"/>
      <c r="Q33" s="948"/>
      <c r="R33" s="947"/>
      <c r="S33" s="956"/>
      <c r="T33" s="948"/>
      <c r="U33" s="721">
        <f>SUM(U34:W36)</f>
        <v>4500000</v>
      </c>
      <c r="V33" s="735"/>
      <c r="W33" s="722"/>
      <c r="X33" s="955"/>
      <c r="Y33" s="950"/>
      <c r="Z33" s="947"/>
      <c r="AA33" s="948"/>
      <c r="AB33" s="947"/>
      <c r="AC33" s="956"/>
      <c r="AD33" s="948"/>
      <c r="AE33" s="721">
        <f>SUM(AE34:AG36)</f>
        <v>4500000</v>
      </c>
      <c r="AF33" s="735"/>
      <c r="AG33" s="722"/>
      <c r="AH33" s="233">
        <f t="shared" si="0"/>
        <v>0</v>
      </c>
      <c r="AI33" s="413">
        <v>0</v>
      </c>
    </row>
    <row r="34" spans="1:37" s="191" customFormat="1" ht="18" customHeight="1">
      <c r="A34" s="411"/>
      <c r="B34" s="234"/>
      <c r="C34" s="234"/>
      <c r="D34" s="234"/>
      <c r="E34" s="234"/>
      <c r="F34" s="235"/>
      <c r="G34" s="593" t="s">
        <v>349</v>
      </c>
      <c r="I34" s="228"/>
      <c r="J34" s="228"/>
      <c r="K34" s="228"/>
      <c r="L34" s="228"/>
      <c r="M34" s="228"/>
      <c r="N34" s="945">
        <v>10</v>
      </c>
      <c r="O34" s="946"/>
      <c r="P34" s="947" t="s">
        <v>184</v>
      </c>
      <c r="Q34" s="948"/>
      <c r="R34" s="942">
        <v>200000</v>
      </c>
      <c r="S34" s="943"/>
      <c r="T34" s="944"/>
      <c r="U34" s="721">
        <f>N34*R34</f>
        <v>2000000</v>
      </c>
      <c r="V34" s="735"/>
      <c r="W34" s="722"/>
      <c r="X34" s="954">
        <v>10</v>
      </c>
      <c r="Y34" s="946"/>
      <c r="Z34" s="947" t="s">
        <v>184</v>
      </c>
      <c r="AA34" s="948"/>
      <c r="AB34" s="942">
        <v>200000</v>
      </c>
      <c r="AC34" s="943"/>
      <c r="AD34" s="944"/>
      <c r="AE34" s="721">
        <f>X34*AB34</f>
        <v>2000000</v>
      </c>
      <c r="AF34" s="735"/>
      <c r="AG34" s="722"/>
      <c r="AH34" s="233">
        <f t="shared" si="0"/>
        <v>0</v>
      </c>
      <c r="AI34" s="500">
        <f>AH34/U34*100</f>
        <v>0</v>
      </c>
      <c r="AK34" s="302"/>
    </row>
    <row r="35" spans="1:35" s="191" customFormat="1" ht="17.25" customHeight="1">
      <c r="A35" s="411"/>
      <c r="B35" s="234"/>
      <c r="C35" s="234"/>
      <c r="D35" s="234"/>
      <c r="E35" s="234"/>
      <c r="F35" s="235"/>
      <c r="G35" s="238" t="s">
        <v>350</v>
      </c>
      <c r="I35" s="228"/>
      <c r="J35" s="228"/>
      <c r="K35" s="228"/>
      <c r="L35" s="228"/>
      <c r="M35" s="322"/>
      <c r="N35" s="945">
        <v>10</v>
      </c>
      <c r="O35" s="946"/>
      <c r="P35" s="947" t="s">
        <v>184</v>
      </c>
      <c r="Q35" s="948"/>
      <c r="R35" s="942">
        <v>150000</v>
      </c>
      <c r="S35" s="943"/>
      <c r="T35" s="944"/>
      <c r="U35" s="721">
        <f>N35*R35</f>
        <v>1500000</v>
      </c>
      <c r="V35" s="735"/>
      <c r="W35" s="722"/>
      <c r="X35" s="954">
        <v>10</v>
      </c>
      <c r="Y35" s="946"/>
      <c r="Z35" s="947" t="s">
        <v>184</v>
      </c>
      <c r="AA35" s="948"/>
      <c r="AB35" s="942">
        <v>150000</v>
      </c>
      <c r="AC35" s="943"/>
      <c r="AD35" s="944"/>
      <c r="AE35" s="721">
        <f>X35*AB35</f>
        <v>1500000</v>
      </c>
      <c r="AF35" s="735"/>
      <c r="AG35" s="722"/>
      <c r="AH35" s="233">
        <f t="shared" si="0"/>
        <v>0</v>
      </c>
      <c r="AI35" s="500">
        <f>AH35/U35*100</f>
        <v>0</v>
      </c>
    </row>
    <row r="36" spans="1:35" s="191" customFormat="1" ht="17.25" customHeight="1">
      <c r="A36" s="411"/>
      <c r="B36" s="234"/>
      <c r="C36" s="234"/>
      <c r="D36" s="234"/>
      <c r="E36" s="234"/>
      <c r="F36" s="235"/>
      <c r="G36" s="593" t="s">
        <v>351</v>
      </c>
      <c r="H36" s="307"/>
      <c r="I36" s="228"/>
      <c r="J36" s="228"/>
      <c r="K36" s="228"/>
      <c r="L36" s="228"/>
      <c r="M36" s="228"/>
      <c r="N36" s="945">
        <v>10</v>
      </c>
      <c r="O36" s="946"/>
      <c r="P36" s="947" t="s">
        <v>184</v>
      </c>
      <c r="Q36" s="948"/>
      <c r="R36" s="942">
        <v>100000</v>
      </c>
      <c r="S36" s="943"/>
      <c r="T36" s="944"/>
      <c r="U36" s="721">
        <f>N36*R36</f>
        <v>1000000</v>
      </c>
      <c r="V36" s="735"/>
      <c r="W36" s="722"/>
      <c r="X36" s="954">
        <v>10</v>
      </c>
      <c r="Y36" s="946"/>
      <c r="Z36" s="947" t="s">
        <v>184</v>
      </c>
      <c r="AA36" s="948"/>
      <c r="AB36" s="942">
        <v>100000</v>
      </c>
      <c r="AC36" s="943"/>
      <c r="AD36" s="944"/>
      <c r="AE36" s="721">
        <f>X36*AB36</f>
        <v>1000000</v>
      </c>
      <c r="AF36" s="735"/>
      <c r="AG36" s="722"/>
      <c r="AH36" s="233">
        <f t="shared" si="0"/>
        <v>0</v>
      </c>
      <c r="AI36" s="500">
        <f>AH36/U36*100</f>
        <v>0</v>
      </c>
    </row>
    <row r="37" spans="1:37" s="8" customFormat="1" ht="17.25" customHeight="1">
      <c r="A37" s="414" t="s">
        <v>577</v>
      </c>
      <c r="B37" s="28"/>
      <c r="C37" s="28"/>
      <c r="D37" s="28"/>
      <c r="E37" s="28"/>
      <c r="F37" s="525"/>
      <c r="G37" s="306" t="s">
        <v>352</v>
      </c>
      <c r="H37" s="28"/>
      <c r="I37" s="28"/>
      <c r="J37" s="28"/>
      <c r="K37" s="28"/>
      <c r="L37" s="28"/>
      <c r="M37" s="525"/>
      <c r="N37" s="955"/>
      <c r="O37" s="950"/>
      <c r="P37" s="947"/>
      <c r="Q37" s="948"/>
      <c r="R37" s="947"/>
      <c r="S37" s="956"/>
      <c r="T37" s="948"/>
      <c r="U37" s="721">
        <f>U38</f>
        <v>1056000</v>
      </c>
      <c r="V37" s="735"/>
      <c r="W37" s="722"/>
      <c r="X37" s="955"/>
      <c r="Y37" s="950"/>
      <c r="Z37" s="947"/>
      <c r="AA37" s="948"/>
      <c r="AB37" s="947"/>
      <c r="AC37" s="956"/>
      <c r="AD37" s="948"/>
      <c r="AE37" s="721">
        <f>AE38</f>
        <v>1056000</v>
      </c>
      <c r="AF37" s="735"/>
      <c r="AG37" s="722"/>
      <c r="AH37" s="233">
        <f t="shared" si="0"/>
        <v>0</v>
      </c>
      <c r="AI37" s="413">
        <v>0</v>
      </c>
      <c r="AJ37" s="592"/>
      <c r="AK37" s="592"/>
    </row>
    <row r="38" spans="1:35" s="191" customFormat="1" ht="15.75" customHeight="1">
      <c r="A38" s="414" t="s">
        <v>578</v>
      </c>
      <c r="B38" s="234"/>
      <c r="C38" s="234"/>
      <c r="D38" s="234"/>
      <c r="E38" s="234"/>
      <c r="F38" s="235"/>
      <c r="G38" s="306" t="s">
        <v>353</v>
      </c>
      <c r="H38" s="299"/>
      <c r="I38" s="228"/>
      <c r="J38" s="228"/>
      <c r="K38" s="228"/>
      <c r="L38" s="228"/>
      <c r="M38" s="322"/>
      <c r="N38" s="955"/>
      <c r="O38" s="950"/>
      <c r="P38" s="947"/>
      <c r="Q38" s="948"/>
      <c r="R38" s="947"/>
      <c r="S38" s="956"/>
      <c r="T38" s="948"/>
      <c r="U38" s="721">
        <f>SUM(U42:W43)</f>
        <v>1056000</v>
      </c>
      <c r="V38" s="735"/>
      <c r="W38" s="722"/>
      <c r="X38" s="955"/>
      <c r="Y38" s="950"/>
      <c r="Z38" s="947"/>
      <c r="AA38" s="948"/>
      <c r="AB38" s="947"/>
      <c r="AC38" s="956"/>
      <c r="AD38" s="948"/>
      <c r="AE38" s="721">
        <f>SUM(AE42:AG43)</f>
        <v>1056000</v>
      </c>
      <c r="AF38" s="735"/>
      <c r="AG38" s="722"/>
      <c r="AH38" s="233">
        <f t="shared" si="0"/>
        <v>0</v>
      </c>
      <c r="AI38" s="413">
        <v>0</v>
      </c>
    </row>
    <row r="39" spans="1:35" ht="3" customHeight="1" hidden="1">
      <c r="A39" s="387"/>
      <c r="B39" s="234"/>
      <c r="C39" s="234"/>
      <c r="D39" s="234"/>
      <c r="E39" s="234"/>
      <c r="F39" s="235"/>
      <c r="G39" s="313"/>
      <c r="H39" s="228"/>
      <c r="I39" s="228"/>
      <c r="J39" s="228"/>
      <c r="K39" s="228"/>
      <c r="L39" s="228"/>
      <c r="M39" s="228"/>
      <c r="N39" s="949"/>
      <c r="O39" s="950"/>
      <c r="P39" s="947"/>
      <c r="Q39" s="948"/>
      <c r="R39" s="960"/>
      <c r="S39" s="961"/>
      <c r="T39" s="962"/>
      <c r="U39" s="727"/>
      <c r="V39" s="728"/>
      <c r="W39" s="729"/>
      <c r="X39" s="955"/>
      <c r="Y39" s="950"/>
      <c r="Z39" s="947"/>
      <c r="AA39" s="948"/>
      <c r="AB39" s="960"/>
      <c r="AC39" s="961"/>
      <c r="AD39" s="962"/>
      <c r="AE39" s="727"/>
      <c r="AF39" s="728"/>
      <c r="AG39" s="729"/>
      <c r="AH39" s="233"/>
      <c r="AI39" s="413"/>
    </row>
    <row r="40" spans="1:37" s="8" customFormat="1" ht="29.25" customHeight="1" thickBot="1">
      <c r="A40" s="1051" t="s">
        <v>266</v>
      </c>
      <c r="B40" s="1052"/>
      <c r="C40" s="1052"/>
      <c r="D40" s="1052"/>
      <c r="E40" s="1052"/>
      <c r="F40" s="1052"/>
      <c r="G40" s="1052"/>
      <c r="H40" s="1052"/>
      <c r="I40" s="1052"/>
      <c r="J40" s="1052"/>
      <c r="K40" s="1052"/>
      <c r="L40" s="1052"/>
      <c r="M40" s="1052"/>
      <c r="N40" s="1052"/>
      <c r="O40" s="1052"/>
      <c r="P40" s="1052"/>
      <c r="Q40" s="1052"/>
      <c r="R40" s="1052"/>
      <c r="S40" s="1052"/>
      <c r="T40" s="1052"/>
      <c r="U40" s="1052"/>
      <c r="V40" s="1052"/>
      <c r="W40" s="1052"/>
      <c r="X40" s="1052"/>
      <c r="Y40" s="1052"/>
      <c r="Z40" s="1052"/>
      <c r="AA40" s="1052"/>
      <c r="AB40" s="1052"/>
      <c r="AC40" s="1052"/>
      <c r="AD40" s="1052"/>
      <c r="AE40" s="1052"/>
      <c r="AF40" s="1052"/>
      <c r="AG40" s="1052"/>
      <c r="AH40" s="1052"/>
      <c r="AI40" s="1053"/>
      <c r="AJ40" s="441"/>
      <c r="AK40" s="349"/>
    </row>
    <row r="41" spans="1:37" s="8" customFormat="1" ht="8.25" customHeight="1">
      <c r="A41" s="524"/>
      <c r="B41" s="28"/>
      <c r="C41" s="28"/>
      <c r="D41" s="28"/>
      <c r="E41" s="28"/>
      <c r="F41" s="525"/>
      <c r="G41" s="28"/>
      <c r="H41" s="28"/>
      <c r="I41" s="28"/>
      <c r="J41" s="28"/>
      <c r="K41" s="28"/>
      <c r="L41" s="28"/>
      <c r="M41" s="525"/>
      <c r="N41" s="304"/>
      <c r="O41" s="305"/>
      <c r="P41" s="229"/>
      <c r="Q41" s="301"/>
      <c r="R41" s="308"/>
      <c r="S41" s="309"/>
      <c r="T41" s="310"/>
      <c r="U41" s="229"/>
      <c r="V41" s="233"/>
      <c r="W41" s="230"/>
      <c r="X41" s="304"/>
      <c r="Y41" s="305"/>
      <c r="Z41" s="300"/>
      <c r="AA41" s="301"/>
      <c r="AB41" s="308"/>
      <c r="AC41" s="309"/>
      <c r="AD41" s="310"/>
      <c r="AE41" s="587"/>
      <c r="AF41" s="453"/>
      <c r="AG41" s="513"/>
      <c r="AH41" s="233"/>
      <c r="AI41" s="413"/>
      <c r="AJ41" s="441"/>
      <c r="AK41" s="441"/>
    </row>
    <row r="42" spans="1:37" s="191" customFormat="1" ht="18" customHeight="1">
      <c r="A42" s="411"/>
      <c r="B42" s="234"/>
      <c r="C42" s="234"/>
      <c r="D42" s="234"/>
      <c r="E42" s="234"/>
      <c r="F42" s="235"/>
      <c r="G42" s="594" t="s">
        <v>354</v>
      </c>
      <c r="I42" s="228"/>
      <c r="J42" s="228"/>
      <c r="K42" s="228"/>
      <c r="L42" s="228"/>
      <c r="M42" s="228"/>
      <c r="N42" s="945">
        <v>16</v>
      </c>
      <c r="O42" s="946"/>
      <c r="P42" s="947" t="s">
        <v>356</v>
      </c>
      <c r="Q42" s="948"/>
      <c r="R42" s="942">
        <v>36000</v>
      </c>
      <c r="S42" s="943"/>
      <c r="T42" s="944"/>
      <c r="U42" s="721">
        <f>R42*N42</f>
        <v>576000</v>
      </c>
      <c r="V42" s="735"/>
      <c r="W42" s="735"/>
      <c r="X42" s="945">
        <v>16</v>
      </c>
      <c r="Y42" s="946"/>
      <c r="Z42" s="947" t="s">
        <v>356</v>
      </c>
      <c r="AA42" s="948"/>
      <c r="AB42" s="942">
        <v>36000</v>
      </c>
      <c r="AC42" s="943"/>
      <c r="AD42" s="944"/>
      <c r="AE42" s="721">
        <f>AB42*X42</f>
        <v>576000</v>
      </c>
      <c r="AF42" s="735"/>
      <c r="AG42" s="722"/>
      <c r="AH42" s="233">
        <f>AE42-U42</f>
        <v>0</v>
      </c>
      <c r="AI42" s="500">
        <f>AH42/U42*100</f>
        <v>0</v>
      </c>
      <c r="AK42" s="302"/>
    </row>
    <row r="43" spans="1:35" s="191" customFormat="1" ht="17.25" customHeight="1">
      <c r="A43" s="411"/>
      <c r="B43" s="234"/>
      <c r="C43" s="234"/>
      <c r="D43" s="234"/>
      <c r="E43" s="234"/>
      <c r="F43" s="235"/>
      <c r="G43" s="594" t="s">
        <v>355</v>
      </c>
      <c r="I43" s="228"/>
      <c r="J43" s="228"/>
      <c r="K43" s="228"/>
      <c r="L43" s="228"/>
      <c r="M43" s="322"/>
      <c r="N43" s="945">
        <v>16</v>
      </c>
      <c r="O43" s="946"/>
      <c r="P43" s="947" t="s">
        <v>356</v>
      </c>
      <c r="Q43" s="948"/>
      <c r="R43" s="942">
        <v>30000</v>
      </c>
      <c r="S43" s="943"/>
      <c r="T43" s="944"/>
      <c r="U43" s="721">
        <f>R43*N43</f>
        <v>480000</v>
      </c>
      <c r="V43" s="735"/>
      <c r="W43" s="735"/>
      <c r="X43" s="945">
        <v>16</v>
      </c>
      <c r="Y43" s="946"/>
      <c r="Z43" s="947" t="s">
        <v>356</v>
      </c>
      <c r="AA43" s="948"/>
      <c r="AB43" s="942">
        <v>30000</v>
      </c>
      <c r="AC43" s="943"/>
      <c r="AD43" s="944"/>
      <c r="AE43" s="721">
        <f>AB43*X43</f>
        <v>480000</v>
      </c>
      <c r="AF43" s="735"/>
      <c r="AG43" s="722"/>
      <c r="AH43" s="233">
        <f>AE43-U43</f>
        <v>0</v>
      </c>
      <c r="AI43" s="500">
        <f>AH43/U43*100</f>
        <v>0</v>
      </c>
    </row>
    <row r="44" spans="1:35" s="191" customFormat="1" ht="6.75" customHeight="1">
      <c r="A44" s="411"/>
      <c r="B44" s="234"/>
      <c r="C44" s="234"/>
      <c r="D44" s="234"/>
      <c r="E44" s="234"/>
      <c r="F44" s="235"/>
      <c r="G44" s="601"/>
      <c r="I44" s="228"/>
      <c r="J44" s="228"/>
      <c r="K44" s="228"/>
      <c r="L44" s="228"/>
      <c r="M44" s="228"/>
      <c r="N44" s="450"/>
      <c r="O44" s="451"/>
      <c r="P44" s="300"/>
      <c r="Q44" s="301"/>
      <c r="R44" s="308"/>
      <c r="S44" s="309"/>
      <c r="T44" s="310"/>
      <c r="U44" s="229"/>
      <c r="V44" s="233"/>
      <c r="W44" s="233"/>
      <c r="X44" s="450"/>
      <c r="Y44" s="451"/>
      <c r="Z44" s="300"/>
      <c r="AA44" s="301"/>
      <c r="AB44" s="308"/>
      <c r="AC44" s="309"/>
      <c r="AD44" s="310"/>
      <c r="AE44" s="229"/>
      <c r="AF44" s="233"/>
      <c r="AG44" s="230"/>
      <c r="AH44" s="233"/>
      <c r="AI44" s="500"/>
    </row>
    <row r="45" spans="1:35" s="191" customFormat="1" ht="17.25" customHeight="1">
      <c r="A45" s="411" t="s">
        <v>579</v>
      </c>
      <c r="B45" s="234"/>
      <c r="C45" s="234"/>
      <c r="D45" s="234"/>
      <c r="E45" s="234"/>
      <c r="F45" s="235"/>
      <c r="G45" s="526" t="s">
        <v>406</v>
      </c>
      <c r="H45" s="303"/>
      <c r="I45" s="227"/>
      <c r="J45" s="227"/>
      <c r="K45" s="227"/>
      <c r="L45" s="227"/>
      <c r="M45" s="227"/>
      <c r="N45" s="947"/>
      <c r="O45" s="948"/>
      <c r="P45" s="947"/>
      <c r="Q45" s="948"/>
      <c r="R45" s="947"/>
      <c r="S45" s="956"/>
      <c r="T45" s="948"/>
      <c r="U45" s="738">
        <f>U46+U75+U84+U95+U101+U117</f>
        <v>24444000</v>
      </c>
      <c r="V45" s="740"/>
      <c r="W45" s="740"/>
      <c r="X45" s="947"/>
      <c r="Y45" s="948"/>
      <c r="Z45" s="947"/>
      <c r="AA45" s="948"/>
      <c r="AB45" s="947"/>
      <c r="AC45" s="956"/>
      <c r="AD45" s="948"/>
      <c r="AE45" s="738">
        <f>AE46+AE75+AE84+AE95+AE101+AE117</f>
        <v>39444000</v>
      </c>
      <c r="AF45" s="740"/>
      <c r="AG45" s="739"/>
      <c r="AH45" s="495">
        <f>AE45-U45</f>
        <v>15000000</v>
      </c>
      <c r="AI45" s="499">
        <f>AH45/U45*100</f>
        <v>61.36475208640157</v>
      </c>
    </row>
    <row r="46" spans="1:35" s="311" customFormat="1" ht="15" customHeight="1">
      <c r="A46" s="414" t="s">
        <v>580</v>
      </c>
      <c r="B46" s="234"/>
      <c r="C46" s="234"/>
      <c r="D46" s="234"/>
      <c r="E46" s="234"/>
      <c r="F46" s="235"/>
      <c r="G46" s="306" t="s">
        <v>357</v>
      </c>
      <c r="H46" s="307"/>
      <c r="I46" s="228"/>
      <c r="J46" s="228"/>
      <c r="K46" s="228"/>
      <c r="L46" s="228"/>
      <c r="M46" s="228"/>
      <c r="N46" s="949"/>
      <c r="O46" s="950"/>
      <c r="P46" s="947"/>
      <c r="Q46" s="948"/>
      <c r="R46" s="942"/>
      <c r="S46" s="943"/>
      <c r="T46" s="944"/>
      <c r="U46" s="721">
        <f>U47+U71</f>
        <v>1263700</v>
      </c>
      <c r="V46" s="735"/>
      <c r="W46" s="735"/>
      <c r="X46" s="949"/>
      <c r="Y46" s="950"/>
      <c r="Z46" s="947"/>
      <c r="AA46" s="948"/>
      <c r="AB46" s="942"/>
      <c r="AC46" s="943"/>
      <c r="AD46" s="944"/>
      <c r="AE46" s="721">
        <f>AE47+AE71</f>
        <v>2209400</v>
      </c>
      <c r="AF46" s="735"/>
      <c r="AG46" s="722"/>
      <c r="AH46" s="233">
        <f>AE46-U46</f>
        <v>945700</v>
      </c>
      <c r="AI46" s="500">
        <f>AH46/U46*100</f>
        <v>74.83579963598956</v>
      </c>
    </row>
    <row r="47" spans="1:35" s="311" customFormat="1" ht="15" customHeight="1">
      <c r="A47" s="415" t="s">
        <v>581</v>
      </c>
      <c r="B47" s="234"/>
      <c r="C47" s="234"/>
      <c r="D47" s="234"/>
      <c r="E47" s="234"/>
      <c r="F47" s="235"/>
      <c r="G47" s="306" t="s">
        <v>248</v>
      </c>
      <c r="H47" s="307"/>
      <c r="I47" s="228"/>
      <c r="J47" s="228"/>
      <c r="K47" s="228"/>
      <c r="L47" s="228"/>
      <c r="M47" s="228"/>
      <c r="N47" s="304"/>
      <c r="O47" s="305"/>
      <c r="P47" s="300"/>
      <c r="Q47" s="301"/>
      <c r="R47" s="308"/>
      <c r="S47" s="309"/>
      <c r="T47" s="310"/>
      <c r="U47" s="721">
        <f>SUM(U48:W70)</f>
        <v>1107700</v>
      </c>
      <c r="V47" s="735"/>
      <c r="W47" s="735"/>
      <c r="X47" s="304"/>
      <c r="Y47" s="305"/>
      <c r="Z47" s="300"/>
      <c r="AA47" s="301"/>
      <c r="AB47" s="308"/>
      <c r="AC47" s="309"/>
      <c r="AD47" s="310"/>
      <c r="AE47" s="721">
        <f>SUM(AE48:AG70)</f>
        <v>2053400</v>
      </c>
      <c r="AF47" s="735"/>
      <c r="AG47" s="722"/>
      <c r="AH47" s="233">
        <f>SUM(AH48:AH70)</f>
        <v>945700</v>
      </c>
      <c r="AI47" s="500">
        <f>AH47/U47*100</f>
        <v>85.37510156179471</v>
      </c>
    </row>
    <row r="48" spans="1:35" ht="15.75">
      <c r="A48" s="387"/>
      <c r="B48" s="234"/>
      <c r="C48" s="234"/>
      <c r="D48" s="234"/>
      <c r="E48" s="234"/>
      <c r="F48" s="235"/>
      <c r="G48" s="595" t="s">
        <v>187</v>
      </c>
      <c r="H48" s="596"/>
      <c r="I48" s="228"/>
      <c r="J48" s="228"/>
      <c r="K48" s="228"/>
      <c r="L48" s="228"/>
      <c r="M48" s="228"/>
      <c r="N48" s="945">
        <v>6</v>
      </c>
      <c r="O48" s="946"/>
      <c r="P48" s="947" t="s">
        <v>188</v>
      </c>
      <c r="Q48" s="948"/>
      <c r="R48" s="942">
        <v>34500</v>
      </c>
      <c r="S48" s="943"/>
      <c r="T48" s="944"/>
      <c r="U48" s="721">
        <f>R48*N48</f>
        <v>207000</v>
      </c>
      <c r="V48" s="735"/>
      <c r="W48" s="735"/>
      <c r="X48" s="945">
        <v>13</v>
      </c>
      <c r="Y48" s="946"/>
      <c r="Z48" s="947" t="s">
        <v>188</v>
      </c>
      <c r="AA48" s="948"/>
      <c r="AB48" s="942">
        <v>34500</v>
      </c>
      <c r="AC48" s="943"/>
      <c r="AD48" s="944"/>
      <c r="AE48" s="721">
        <f>AB48*X48</f>
        <v>448500</v>
      </c>
      <c r="AF48" s="735"/>
      <c r="AG48" s="722"/>
      <c r="AH48" s="233">
        <f>AE48-U48</f>
        <v>241500</v>
      </c>
      <c r="AI48" s="500">
        <f>AH48/U48*100</f>
        <v>116.66666666666667</v>
      </c>
    </row>
    <row r="49" spans="1:35" ht="15.75">
      <c r="A49" s="387"/>
      <c r="B49" s="234"/>
      <c r="C49" s="234"/>
      <c r="D49" s="234"/>
      <c r="E49" s="234"/>
      <c r="F49" s="235"/>
      <c r="G49" s="595" t="s">
        <v>244</v>
      </c>
      <c r="H49" s="596"/>
      <c r="I49" s="228"/>
      <c r="J49" s="228"/>
      <c r="K49" s="228"/>
      <c r="L49" s="228"/>
      <c r="M49" s="228"/>
      <c r="N49" s="945">
        <v>7</v>
      </c>
      <c r="O49" s="946"/>
      <c r="P49" s="947" t="s">
        <v>185</v>
      </c>
      <c r="Q49" s="948"/>
      <c r="R49" s="942">
        <v>55000</v>
      </c>
      <c r="S49" s="943"/>
      <c r="T49" s="944"/>
      <c r="U49" s="721">
        <f aca="true" t="shared" si="1" ref="U49:U70">R49*N49</f>
        <v>385000</v>
      </c>
      <c r="V49" s="735"/>
      <c r="W49" s="735"/>
      <c r="X49" s="945">
        <v>11</v>
      </c>
      <c r="Y49" s="946"/>
      <c r="Z49" s="947" t="s">
        <v>185</v>
      </c>
      <c r="AA49" s="948"/>
      <c r="AB49" s="942">
        <v>55000</v>
      </c>
      <c r="AC49" s="943"/>
      <c r="AD49" s="944"/>
      <c r="AE49" s="721">
        <f aca="true" t="shared" si="2" ref="AE49:AE66">AB49*X49</f>
        <v>605000</v>
      </c>
      <c r="AF49" s="735"/>
      <c r="AG49" s="722"/>
      <c r="AH49" s="233">
        <f aca="true" t="shared" si="3" ref="AH49:AH62">AE49-U49</f>
        <v>220000</v>
      </c>
      <c r="AI49" s="500">
        <f aca="true" t="shared" si="4" ref="AI49:AI62">AH49/U49*100</f>
        <v>57.14285714285714</v>
      </c>
    </row>
    <row r="50" spans="1:35" ht="15.75">
      <c r="A50" s="387"/>
      <c r="B50" s="234"/>
      <c r="C50" s="234"/>
      <c r="D50" s="234"/>
      <c r="E50" s="234"/>
      <c r="F50" s="235"/>
      <c r="G50" s="597" t="s">
        <v>250</v>
      </c>
      <c r="H50" s="596"/>
      <c r="I50" s="228"/>
      <c r="J50" s="228"/>
      <c r="K50" s="228"/>
      <c r="L50" s="228"/>
      <c r="M50" s="228"/>
      <c r="N50" s="945">
        <v>5</v>
      </c>
      <c r="O50" s="946"/>
      <c r="P50" s="947" t="s">
        <v>146</v>
      </c>
      <c r="Q50" s="948"/>
      <c r="R50" s="942">
        <v>8000</v>
      </c>
      <c r="S50" s="943"/>
      <c r="T50" s="944"/>
      <c r="U50" s="721">
        <f t="shared" si="1"/>
        <v>40000</v>
      </c>
      <c r="V50" s="735"/>
      <c r="W50" s="735"/>
      <c r="X50" s="945">
        <v>7</v>
      </c>
      <c r="Y50" s="946"/>
      <c r="Z50" s="947" t="s">
        <v>146</v>
      </c>
      <c r="AA50" s="948"/>
      <c r="AB50" s="942">
        <v>8000</v>
      </c>
      <c r="AC50" s="943"/>
      <c r="AD50" s="944"/>
      <c r="AE50" s="721">
        <f t="shared" si="2"/>
        <v>56000</v>
      </c>
      <c r="AF50" s="735"/>
      <c r="AG50" s="722"/>
      <c r="AH50" s="233">
        <f t="shared" si="3"/>
        <v>16000</v>
      </c>
      <c r="AI50" s="500">
        <f t="shared" si="4"/>
        <v>40</v>
      </c>
    </row>
    <row r="51" spans="1:35" ht="15.75">
      <c r="A51" s="387"/>
      <c r="B51" s="234"/>
      <c r="C51" s="234"/>
      <c r="D51" s="234"/>
      <c r="E51" s="234"/>
      <c r="F51" s="235"/>
      <c r="G51" s="458" t="s">
        <v>358</v>
      </c>
      <c r="H51" s="596"/>
      <c r="I51" s="228"/>
      <c r="J51" s="228"/>
      <c r="K51" s="228"/>
      <c r="L51" s="228"/>
      <c r="M51" s="228"/>
      <c r="N51" s="945">
        <v>8</v>
      </c>
      <c r="O51" s="946"/>
      <c r="P51" s="947" t="s">
        <v>146</v>
      </c>
      <c r="Q51" s="948"/>
      <c r="R51" s="942">
        <v>18000</v>
      </c>
      <c r="S51" s="943"/>
      <c r="T51" s="944"/>
      <c r="U51" s="721">
        <f t="shared" si="1"/>
        <v>144000</v>
      </c>
      <c r="V51" s="735"/>
      <c r="W51" s="735"/>
      <c r="X51" s="945">
        <v>10</v>
      </c>
      <c r="Y51" s="946"/>
      <c r="Z51" s="947" t="s">
        <v>146</v>
      </c>
      <c r="AA51" s="948"/>
      <c r="AB51" s="942">
        <v>18000</v>
      </c>
      <c r="AC51" s="943"/>
      <c r="AD51" s="944"/>
      <c r="AE51" s="721">
        <f t="shared" si="2"/>
        <v>180000</v>
      </c>
      <c r="AF51" s="735"/>
      <c r="AG51" s="722"/>
      <c r="AH51" s="233">
        <f t="shared" si="3"/>
        <v>36000</v>
      </c>
      <c r="AI51" s="500">
        <f t="shared" si="4"/>
        <v>25</v>
      </c>
    </row>
    <row r="52" spans="1:35" ht="15.75">
      <c r="A52" s="387"/>
      <c r="B52" s="234"/>
      <c r="C52" s="234"/>
      <c r="D52" s="234"/>
      <c r="E52" s="234"/>
      <c r="F52" s="235"/>
      <c r="G52" s="458" t="s">
        <v>359</v>
      </c>
      <c r="H52" s="189"/>
      <c r="I52" s="228"/>
      <c r="J52" s="228"/>
      <c r="K52" s="228"/>
      <c r="L52" s="228"/>
      <c r="M52" s="228"/>
      <c r="N52" s="945">
        <v>3</v>
      </c>
      <c r="O52" s="946"/>
      <c r="P52" s="947" t="s">
        <v>193</v>
      </c>
      <c r="Q52" s="948"/>
      <c r="R52" s="942">
        <v>18000</v>
      </c>
      <c r="S52" s="943"/>
      <c r="T52" s="944"/>
      <c r="U52" s="721">
        <f t="shared" si="1"/>
        <v>54000</v>
      </c>
      <c r="V52" s="735"/>
      <c r="W52" s="735"/>
      <c r="X52" s="945">
        <v>3</v>
      </c>
      <c r="Y52" s="946"/>
      <c r="Z52" s="947" t="s">
        <v>193</v>
      </c>
      <c r="AA52" s="948"/>
      <c r="AB52" s="942">
        <v>18000</v>
      </c>
      <c r="AC52" s="943"/>
      <c r="AD52" s="944"/>
      <c r="AE52" s="721">
        <f t="shared" si="2"/>
        <v>54000</v>
      </c>
      <c r="AF52" s="735"/>
      <c r="AG52" s="722"/>
      <c r="AH52" s="233">
        <f t="shared" si="3"/>
        <v>0</v>
      </c>
      <c r="AI52" s="500">
        <f t="shared" si="4"/>
        <v>0</v>
      </c>
    </row>
    <row r="53" spans="1:35" ht="15.75">
      <c r="A53" s="387"/>
      <c r="B53" s="234"/>
      <c r="C53" s="234"/>
      <c r="D53" s="234"/>
      <c r="E53" s="234"/>
      <c r="F53" s="235"/>
      <c r="G53" s="458" t="s">
        <v>360</v>
      </c>
      <c r="H53" s="598"/>
      <c r="I53" s="228"/>
      <c r="J53" s="228"/>
      <c r="K53" s="228"/>
      <c r="L53" s="228"/>
      <c r="M53" s="228"/>
      <c r="N53" s="945">
        <v>1</v>
      </c>
      <c r="O53" s="946"/>
      <c r="P53" s="947" t="s">
        <v>146</v>
      </c>
      <c r="Q53" s="948"/>
      <c r="R53" s="942">
        <v>6000</v>
      </c>
      <c r="S53" s="943"/>
      <c r="T53" s="944"/>
      <c r="U53" s="721">
        <f t="shared" si="1"/>
        <v>6000</v>
      </c>
      <c r="V53" s="735"/>
      <c r="W53" s="735"/>
      <c r="X53" s="945">
        <v>1</v>
      </c>
      <c r="Y53" s="946"/>
      <c r="Z53" s="947" t="s">
        <v>146</v>
      </c>
      <c r="AA53" s="948"/>
      <c r="AB53" s="942">
        <v>6000</v>
      </c>
      <c r="AC53" s="943"/>
      <c r="AD53" s="944"/>
      <c r="AE53" s="721">
        <f t="shared" si="2"/>
        <v>6000</v>
      </c>
      <c r="AF53" s="735"/>
      <c r="AG53" s="722"/>
      <c r="AH53" s="233">
        <f t="shared" si="3"/>
        <v>0</v>
      </c>
      <c r="AI53" s="500">
        <f t="shared" si="4"/>
        <v>0</v>
      </c>
    </row>
    <row r="54" spans="1:35" ht="15.75">
      <c r="A54" s="387"/>
      <c r="B54" s="234"/>
      <c r="C54" s="234"/>
      <c r="D54" s="234"/>
      <c r="E54" s="234"/>
      <c r="F54" s="235"/>
      <c r="G54" s="597" t="s">
        <v>361</v>
      </c>
      <c r="H54" s="598"/>
      <c r="I54" s="228"/>
      <c r="J54" s="228"/>
      <c r="K54" s="228"/>
      <c r="L54" s="228"/>
      <c r="M54" s="228"/>
      <c r="N54" s="945">
        <v>3</v>
      </c>
      <c r="O54" s="946"/>
      <c r="P54" s="947" t="s">
        <v>167</v>
      </c>
      <c r="Q54" s="948"/>
      <c r="R54" s="942">
        <v>13000</v>
      </c>
      <c r="S54" s="943"/>
      <c r="T54" s="944"/>
      <c r="U54" s="721">
        <f t="shared" si="1"/>
        <v>39000</v>
      </c>
      <c r="V54" s="735"/>
      <c r="W54" s="735"/>
      <c r="X54" s="945">
        <v>5</v>
      </c>
      <c r="Y54" s="946"/>
      <c r="Z54" s="947" t="s">
        <v>167</v>
      </c>
      <c r="AA54" s="948"/>
      <c r="AB54" s="942">
        <v>13000</v>
      </c>
      <c r="AC54" s="943"/>
      <c r="AD54" s="944"/>
      <c r="AE54" s="721">
        <f t="shared" si="2"/>
        <v>65000</v>
      </c>
      <c r="AF54" s="735"/>
      <c r="AG54" s="722"/>
      <c r="AH54" s="233">
        <f t="shared" si="3"/>
        <v>26000</v>
      </c>
      <c r="AI54" s="500">
        <f t="shared" si="4"/>
        <v>66.66666666666666</v>
      </c>
    </row>
    <row r="55" spans="1:35" ht="15.75">
      <c r="A55" s="387"/>
      <c r="B55" s="234"/>
      <c r="C55" s="234"/>
      <c r="D55" s="234"/>
      <c r="E55" s="234"/>
      <c r="F55" s="235"/>
      <c r="G55" s="597" t="s">
        <v>362</v>
      </c>
      <c r="H55" s="588"/>
      <c r="I55" s="228"/>
      <c r="J55" s="228"/>
      <c r="K55" s="228"/>
      <c r="L55" s="228"/>
      <c r="M55" s="228"/>
      <c r="N55" s="945">
        <v>10</v>
      </c>
      <c r="O55" s="946"/>
      <c r="P55" s="947" t="s">
        <v>146</v>
      </c>
      <c r="Q55" s="948"/>
      <c r="R55" s="942">
        <v>6500</v>
      </c>
      <c r="S55" s="943"/>
      <c r="T55" s="944"/>
      <c r="U55" s="721">
        <f t="shared" si="1"/>
        <v>65000</v>
      </c>
      <c r="V55" s="735"/>
      <c r="W55" s="735"/>
      <c r="X55" s="945">
        <v>15</v>
      </c>
      <c r="Y55" s="946"/>
      <c r="Z55" s="947" t="s">
        <v>146</v>
      </c>
      <c r="AA55" s="948"/>
      <c r="AB55" s="942">
        <v>6500</v>
      </c>
      <c r="AC55" s="943"/>
      <c r="AD55" s="944"/>
      <c r="AE55" s="721">
        <f t="shared" si="2"/>
        <v>97500</v>
      </c>
      <c r="AF55" s="735"/>
      <c r="AG55" s="722"/>
      <c r="AH55" s="233">
        <f t="shared" si="3"/>
        <v>32500</v>
      </c>
      <c r="AI55" s="500">
        <f t="shared" si="4"/>
        <v>50</v>
      </c>
    </row>
    <row r="56" spans="1:35" ht="15.75">
      <c r="A56" s="387"/>
      <c r="B56" s="234"/>
      <c r="C56" s="234"/>
      <c r="D56" s="234"/>
      <c r="E56" s="234"/>
      <c r="F56" s="235"/>
      <c r="G56" s="595" t="s">
        <v>363</v>
      </c>
      <c r="H56" s="599"/>
      <c r="I56" s="228"/>
      <c r="J56" s="228"/>
      <c r="K56" s="228"/>
      <c r="L56" s="228"/>
      <c r="M56" s="228"/>
      <c r="N56" s="945">
        <v>2</v>
      </c>
      <c r="O56" s="946"/>
      <c r="P56" s="947" t="s">
        <v>146</v>
      </c>
      <c r="Q56" s="948"/>
      <c r="R56" s="942">
        <v>18000</v>
      </c>
      <c r="S56" s="943"/>
      <c r="T56" s="944"/>
      <c r="U56" s="721">
        <f t="shared" si="1"/>
        <v>36000</v>
      </c>
      <c r="V56" s="735"/>
      <c r="W56" s="735"/>
      <c r="X56" s="945">
        <v>3</v>
      </c>
      <c r="Y56" s="946"/>
      <c r="Z56" s="947" t="s">
        <v>146</v>
      </c>
      <c r="AA56" s="948"/>
      <c r="AB56" s="942">
        <v>18000</v>
      </c>
      <c r="AC56" s="943"/>
      <c r="AD56" s="944"/>
      <c r="AE56" s="721">
        <f t="shared" si="2"/>
        <v>54000</v>
      </c>
      <c r="AF56" s="735"/>
      <c r="AG56" s="722"/>
      <c r="AH56" s="233">
        <f t="shared" si="3"/>
        <v>18000</v>
      </c>
      <c r="AI56" s="500">
        <f t="shared" si="4"/>
        <v>50</v>
      </c>
    </row>
    <row r="57" spans="1:35" ht="15.75">
      <c r="A57" s="387"/>
      <c r="B57" s="234"/>
      <c r="C57" s="234"/>
      <c r="D57" s="234"/>
      <c r="E57" s="234"/>
      <c r="F57" s="235"/>
      <c r="G57" s="595" t="s">
        <v>189</v>
      </c>
      <c r="H57" s="599"/>
      <c r="I57" s="228"/>
      <c r="J57" s="228"/>
      <c r="K57" s="228"/>
      <c r="L57" s="228"/>
      <c r="M57" s="228"/>
      <c r="N57" s="945">
        <v>1</v>
      </c>
      <c r="O57" s="946"/>
      <c r="P57" s="947" t="s">
        <v>146</v>
      </c>
      <c r="Q57" s="948"/>
      <c r="R57" s="942">
        <v>32000</v>
      </c>
      <c r="S57" s="943"/>
      <c r="T57" s="944"/>
      <c r="U57" s="721">
        <f t="shared" si="1"/>
        <v>32000</v>
      </c>
      <c r="V57" s="735"/>
      <c r="W57" s="735"/>
      <c r="X57" s="945">
        <v>1</v>
      </c>
      <c r="Y57" s="946"/>
      <c r="Z57" s="947" t="s">
        <v>146</v>
      </c>
      <c r="AA57" s="948"/>
      <c r="AB57" s="942">
        <v>32000</v>
      </c>
      <c r="AC57" s="943"/>
      <c r="AD57" s="944"/>
      <c r="AE57" s="721">
        <f t="shared" si="2"/>
        <v>32000</v>
      </c>
      <c r="AF57" s="735"/>
      <c r="AG57" s="722"/>
      <c r="AH57" s="233">
        <f t="shared" si="3"/>
        <v>0</v>
      </c>
      <c r="AI57" s="500">
        <f t="shared" si="4"/>
        <v>0</v>
      </c>
    </row>
    <row r="58" spans="1:35" ht="15.75">
      <c r="A58" s="387"/>
      <c r="B58" s="234"/>
      <c r="C58" s="234"/>
      <c r="D58" s="234"/>
      <c r="E58" s="234"/>
      <c r="F58" s="235"/>
      <c r="G58" s="595" t="s">
        <v>364</v>
      </c>
      <c r="H58" s="599"/>
      <c r="I58" s="228"/>
      <c r="J58" s="228"/>
      <c r="K58" s="228"/>
      <c r="L58" s="228"/>
      <c r="M58" s="228"/>
      <c r="N58" s="945">
        <v>5</v>
      </c>
      <c r="O58" s="946"/>
      <c r="P58" s="947" t="s">
        <v>167</v>
      </c>
      <c r="Q58" s="948"/>
      <c r="R58" s="942">
        <v>4000</v>
      </c>
      <c r="S58" s="943"/>
      <c r="T58" s="944"/>
      <c r="U58" s="721">
        <f t="shared" si="1"/>
        <v>20000</v>
      </c>
      <c r="V58" s="735"/>
      <c r="W58" s="735"/>
      <c r="X58" s="945">
        <v>6</v>
      </c>
      <c r="Y58" s="946"/>
      <c r="Z58" s="947" t="s">
        <v>167</v>
      </c>
      <c r="AA58" s="948"/>
      <c r="AB58" s="942">
        <v>4000</v>
      </c>
      <c r="AC58" s="943"/>
      <c r="AD58" s="944"/>
      <c r="AE58" s="721">
        <f t="shared" si="2"/>
        <v>24000</v>
      </c>
      <c r="AF58" s="735"/>
      <c r="AG58" s="722"/>
      <c r="AH58" s="233">
        <f t="shared" si="3"/>
        <v>4000</v>
      </c>
      <c r="AI58" s="500">
        <f t="shared" si="4"/>
        <v>20</v>
      </c>
    </row>
    <row r="59" spans="1:35" ht="15.75">
      <c r="A59" s="387"/>
      <c r="B59" s="234"/>
      <c r="C59" s="234"/>
      <c r="D59" s="234"/>
      <c r="E59" s="234"/>
      <c r="F59" s="235"/>
      <c r="G59" s="595" t="s">
        <v>365</v>
      </c>
      <c r="H59" s="599"/>
      <c r="I59" s="228"/>
      <c r="J59" s="228"/>
      <c r="K59" s="228"/>
      <c r="L59" s="228"/>
      <c r="M59" s="228"/>
      <c r="N59" s="945">
        <v>9</v>
      </c>
      <c r="O59" s="946"/>
      <c r="P59" s="947" t="s">
        <v>167</v>
      </c>
      <c r="Q59" s="948"/>
      <c r="R59" s="942">
        <v>1700</v>
      </c>
      <c r="S59" s="943"/>
      <c r="T59" s="944"/>
      <c r="U59" s="721">
        <f t="shared" si="1"/>
        <v>15300</v>
      </c>
      <c r="V59" s="735"/>
      <c r="W59" s="735"/>
      <c r="X59" s="945">
        <v>10</v>
      </c>
      <c r="Y59" s="946"/>
      <c r="Z59" s="947" t="s">
        <v>167</v>
      </c>
      <c r="AA59" s="948"/>
      <c r="AB59" s="942">
        <v>1700</v>
      </c>
      <c r="AC59" s="943"/>
      <c r="AD59" s="944"/>
      <c r="AE59" s="721">
        <f t="shared" si="2"/>
        <v>17000</v>
      </c>
      <c r="AF59" s="735"/>
      <c r="AG59" s="722"/>
      <c r="AH59" s="233">
        <f t="shared" si="3"/>
        <v>1700</v>
      </c>
      <c r="AI59" s="500">
        <f t="shared" si="4"/>
        <v>11.11111111111111</v>
      </c>
    </row>
    <row r="60" spans="1:35" ht="15.75">
      <c r="A60" s="387"/>
      <c r="B60" s="234"/>
      <c r="C60" s="234"/>
      <c r="D60" s="234"/>
      <c r="E60" s="234"/>
      <c r="F60" s="235"/>
      <c r="G60" s="595" t="s">
        <v>366</v>
      </c>
      <c r="H60" s="599"/>
      <c r="I60" s="228"/>
      <c r="J60" s="228"/>
      <c r="K60" s="228"/>
      <c r="L60" s="228"/>
      <c r="M60" s="228"/>
      <c r="N60" s="945">
        <v>1</v>
      </c>
      <c r="O60" s="946"/>
      <c r="P60" s="947" t="s">
        <v>146</v>
      </c>
      <c r="Q60" s="948"/>
      <c r="R60" s="942">
        <v>17000</v>
      </c>
      <c r="S60" s="943"/>
      <c r="T60" s="944"/>
      <c r="U60" s="721">
        <f t="shared" si="1"/>
        <v>17000</v>
      </c>
      <c r="V60" s="735"/>
      <c r="W60" s="735"/>
      <c r="X60" s="945">
        <v>3</v>
      </c>
      <c r="Y60" s="946"/>
      <c r="Z60" s="947" t="s">
        <v>146</v>
      </c>
      <c r="AA60" s="948"/>
      <c r="AB60" s="942">
        <v>17000</v>
      </c>
      <c r="AC60" s="943"/>
      <c r="AD60" s="944"/>
      <c r="AE60" s="721">
        <f t="shared" si="2"/>
        <v>51000</v>
      </c>
      <c r="AF60" s="735"/>
      <c r="AG60" s="722"/>
      <c r="AH60" s="233">
        <f t="shared" si="3"/>
        <v>34000</v>
      </c>
      <c r="AI60" s="500">
        <f t="shared" si="4"/>
        <v>200</v>
      </c>
    </row>
    <row r="61" spans="1:35" ht="15.75">
      <c r="A61" s="387"/>
      <c r="B61" s="234"/>
      <c r="C61" s="234"/>
      <c r="D61" s="234"/>
      <c r="E61" s="234"/>
      <c r="F61" s="235"/>
      <c r="G61" s="595" t="s">
        <v>245</v>
      </c>
      <c r="H61" s="228"/>
      <c r="I61" s="228"/>
      <c r="J61" s="228"/>
      <c r="K61" s="228"/>
      <c r="L61" s="228"/>
      <c r="M61" s="228"/>
      <c r="N61" s="945">
        <v>2</v>
      </c>
      <c r="O61" s="946"/>
      <c r="P61" s="947" t="s">
        <v>146</v>
      </c>
      <c r="Q61" s="948"/>
      <c r="R61" s="942">
        <v>11500</v>
      </c>
      <c r="S61" s="943"/>
      <c r="T61" s="944"/>
      <c r="U61" s="721">
        <f t="shared" si="1"/>
        <v>23000</v>
      </c>
      <c r="V61" s="735"/>
      <c r="W61" s="735"/>
      <c r="X61" s="945">
        <v>3</v>
      </c>
      <c r="Y61" s="946"/>
      <c r="Z61" s="947" t="s">
        <v>146</v>
      </c>
      <c r="AA61" s="948"/>
      <c r="AB61" s="942">
        <v>11500</v>
      </c>
      <c r="AC61" s="943"/>
      <c r="AD61" s="944"/>
      <c r="AE61" s="721">
        <f t="shared" si="2"/>
        <v>34500</v>
      </c>
      <c r="AF61" s="735"/>
      <c r="AG61" s="722"/>
      <c r="AH61" s="233">
        <f t="shared" si="3"/>
        <v>11500</v>
      </c>
      <c r="AI61" s="500">
        <f t="shared" si="4"/>
        <v>50</v>
      </c>
    </row>
    <row r="62" spans="1:35" ht="15.75">
      <c r="A62" s="387"/>
      <c r="B62" s="234"/>
      <c r="C62" s="234"/>
      <c r="D62" s="234"/>
      <c r="E62" s="234"/>
      <c r="F62" s="235"/>
      <c r="G62" s="595" t="s">
        <v>367</v>
      </c>
      <c r="H62" s="228"/>
      <c r="I62" s="228"/>
      <c r="J62" s="228"/>
      <c r="K62" s="228"/>
      <c r="L62" s="228"/>
      <c r="M62" s="228"/>
      <c r="N62" s="945">
        <v>8</v>
      </c>
      <c r="O62" s="946"/>
      <c r="P62" s="947" t="s">
        <v>146</v>
      </c>
      <c r="Q62" s="948"/>
      <c r="R62" s="942">
        <v>2500</v>
      </c>
      <c r="S62" s="943"/>
      <c r="T62" s="944"/>
      <c r="U62" s="721">
        <f t="shared" si="1"/>
        <v>20000</v>
      </c>
      <c r="V62" s="735"/>
      <c r="W62" s="735"/>
      <c r="X62" s="945">
        <v>24</v>
      </c>
      <c r="Y62" s="946"/>
      <c r="Z62" s="947" t="s">
        <v>146</v>
      </c>
      <c r="AA62" s="948"/>
      <c r="AB62" s="942">
        <v>2500</v>
      </c>
      <c r="AC62" s="943"/>
      <c r="AD62" s="944"/>
      <c r="AE62" s="721">
        <f t="shared" si="2"/>
        <v>60000</v>
      </c>
      <c r="AF62" s="735"/>
      <c r="AG62" s="722"/>
      <c r="AH62" s="233">
        <f t="shared" si="3"/>
        <v>40000</v>
      </c>
      <c r="AI62" s="500">
        <f t="shared" si="4"/>
        <v>200</v>
      </c>
    </row>
    <row r="63" spans="1:35" ht="16.5">
      <c r="A63" s="387"/>
      <c r="B63" s="234"/>
      <c r="C63" s="234"/>
      <c r="D63" s="234"/>
      <c r="E63" s="234"/>
      <c r="F63" s="235"/>
      <c r="G63" s="595" t="s">
        <v>368</v>
      </c>
      <c r="H63" s="228"/>
      <c r="I63" s="228"/>
      <c r="J63" s="228"/>
      <c r="K63" s="228"/>
      <c r="L63" s="228"/>
      <c r="M63" s="228"/>
      <c r="N63" s="945">
        <v>1</v>
      </c>
      <c r="O63" s="946"/>
      <c r="P63" s="947" t="s">
        <v>146</v>
      </c>
      <c r="Q63" s="948"/>
      <c r="R63" s="942">
        <v>4400</v>
      </c>
      <c r="S63" s="943"/>
      <c r="T63" s="944"/>
      <c r="U63" s="721">
        <f t="shared" si="1"/>
        <v>4400</v>
      </c>
      <c r="V63" s="735"/>
      <c r="W63" s="735"/>
      <c r="X63" s="945">
        <v>16</v>
      </c>
      <c r="Y63" s="946"/>
      <c r="Z63" s="947" t="s">
        <v>146</v>
      </c>
      <c r="AA63" s="948"/>
      <c r="AB63" s="942">
        <v>4400</v>
      </c>
      <c r="AC63" s="943"/>
      <c r="AD63" s="944"/>
      <c r="AE63" s="721">
        <f t="shared" si="2"/>
        <v>70400</v>
      </c>
      <c r="AF63" s="735"/>
      <c r="AG63" s="722"/>
      <c r="AH63" s="233">
        <f>AE63-U63</f>
        <v>66000</v>
      </c>
      <c r="AI63" s="600">
        <f>AH63/U63*100</f>
        <v>1500</v>
      </c>
    </row>
    <row r="64" spans="1:35" ht="15.75">
      <c r="A64" s="387"/>
      <c r="B64" s="234"/>
      <c r="C64" s="234"/>
      <c r="D64" s="234"/>
      <c r="E64" s="234"/>
      <c r="F64" s="235"/>
      <c r="G64" s="458" t="s">
        <v>369</v>
      </c>
      <c r="H64" s="228"/>
      <c r="I64" s="228"/>
      <c r="J64" s="228"/>
      <c r="K64" s="228"/>
      <c r="L64" s="228"/>
      <c r="M64" s="228"/>
      <c r="N64" s="945">
        <v>0</v>
      </c>
      <c r="O64" s="946"/>
      <c r="P64" s="947" t="s">
        <v>182</v>
      </c>
      <c r="Q64" s="948"/>
      <c r="R64" s="942">
        <v>0</v>
      </c>
      <c r="S64" s="943"/>
      <c r="T64" s="944"/>
      <c r="U64" s="721">
        <f t="shared" si="1"/>
        <v>0</v>
      </c>
      <c r="V64" s="735"/>
      <c r="W64" s="735"/>
      <c r="X64" s="945">
        <v>7</v>
      </c>
      <c r="Y64" s="946"/>
      <c r="Z64" s="947" t="s">
        <v>188</v>
      </c>
      <c r="AA64" s="948"/>
      <c r="AB64" s="942">
        <v>6000</v>
      </c>
      <c r="AC64" s="943"/>
      <c r="AD64" s="944"/>
      <c r="AE64" s="721">
        <f t="shared" si="2"/>
        <v>42000</v>
      </c>
      <c r="AF64" s="735"/>
      <c r="AG64" s="722"/>
      <c r="AH64" s="233">
        <f aca="true" t="shared" si="5" ref="AH64:AH70">AE64</f>
        <v>42000</v>
      </c>
      <c r="AI64" s="500">
        <v>0</v>
      </c>
    </row>
    <row r="65" spans="1:35" ht="15.75">
      <c r="A65" s="387"/>
      <c r="B65" s="234"/>
      <c r="C65" s="234"/>
      <c r="D65" s="234"/>
      <c r="E65" s="234"/>
      <c r="F65" s="235"/>
      <c r="G65" s="458" t="s">
        <v>370</v>
      </c>
      <c r="H65" s="228"/>
      <c r="I65" s="228"/>
      <c r="J65" s="228"/>
      <c r="K65" s="228"/>
      <c r="L65" s="228"/>
      <c r="M65" s="228"/>
      <c r="N65" s="945">
        <v>0</v>
      </c>
      <c r="O65" s="946"/>
      <c r="P65" s="947" t="s">
        <v>182</v>
      </c>
      <c r="Q65" s="948"/>
      <c r="R65" s="942">
        <v>0</v>
      </c>
      <c r="S65" s="943"/>
      <c r="T65" s="944"/>
      <c r="U65" s="721">
        <f t="shared" si="1"/>
        <v>0</v>
      </c>
      <c r="V65" s="735"/>
      <c r="W65" s="735"/>
      <c r="X65" s="945">
        <v>3</v>
      </c>
      <c r="Y65" s="946"/>
      <c r="Z65" s="947" t="s">
        <v>146</v>
      </c>
      <c r="AA65" s="948"/>
      <c r="AB65" s="942">
        <v>11500</v>
      </c>
      <c r="AC65" s="943"/>
      <c r="AD65" s="944"/>
      <c r="AE65" s="721">
        <f t="shared" si="2"/>
        <v>34500</v>
      </c>
      <c r="AF65" s="735"/>
      <c r="AG65" s="722"/>
      <c r="AH65" s="233">
        <f t="shared" si="5"/>
        <v>34500</v>
      </c>
      <c r="AI65" s="500">
        <v>0</v>
      </c>
    </row>
    <row r="66" spans="1:35" ht="15.75">
      <c r="A66" s="387"/>
      <c r="B66" s="234"/>
      <c r="C66" s="234"/>
      <c r="D66" s="234"/>
      <c r="E66" s="234"/>
      <c r="F66" s="235"/>
      <c r="G66" s="458" t="s">
        <v>371</v>
      </c>
      <c r="H66" s="228"/>
      <c r="I66" s="228"/>
      <c r="J66" s="228"/>
      <c r="K66" s="228"/>
      <c r="L66" s="228"/>
      <c r="M66" s="228"/>
      <c r="N66" s="945">
        <v>0</v>
      </c>
      <c r="O66" s="946"/>
      <c r="P66" s="947" t="s">
        <v>182</v>
      </c>
      <c r="Q66" s="948"/>
      <c r="R66" s="942">
        <v>0</v>
      </c>
      <c r="S66" s="943"/>
      <c r="T66" s="944"/>
      <c r="U66" s="721">
        <f t="shared" si="1"/>
        <v>0</v>
      </c>
      <c r="V66" s="735"/>
      <c r="W66" s="735"/>
      <c r="X66" s="945">
        <v>3</v>
      </c>
      <c r="Y66" s="946"/>
      <c r="Z66" s="947" t="s">
        <v>146</v>
      </c>
      <c r="AA66" s="948"/>
      <c r="AB66" s="942">
        <v>5000</v>
      </c>
      <c r="AC66" s="943"/>
      <c r="AD66" s="944"/>
      <c r="AE66" s="721">
        <f t="shared" si="2"/>
        <v>15000</v>
      </c>
      <c r="AF66" s="735"/>
      <c r="AG66" s="722"/>
      <c r="AH66" s="233">
        <f t="shared" si="5"/>
        <v>15000</v>
      </c>
      <c r="AI66" s="500">
        <v>0</v>
      </c>
    </row>
    <row r="67" spans="1:35" ht="15.75">
      <c r="A67" s="387"/>
      <c r="B67" s="234"/>
      <c r="C67" s="234"/>
      <c r="D67" s="234"/>
      <c r="E67" s="234"/>
      <c r="F67" s="235"/>
      <c r="G67" s="458" t="s">
        <v>373</v>
      </c>
      <c r="H67" s="228"/>
      <c r="I67" s="228"/>
      <c r="J67" s="228"/>
      <c r="K67" s="228"/>
      <c r="L67" s="228"/>
      <c r="M67" s="228"/>
      <c r="N67" s="945">
        <v>0</v>
      </c>
      <c r="O67" s="946"/>
      <c r="P67" s="947" t="s">
        <v>182</v>
      </c>
      <c r="Q67" s="948"/>
      <c r="R67" s="942">
        <v>0</v>
      </c>
      <c r="S67" s="943"/>
      <c r="T67" s="944"/>
      <c r="U67" s="721">
        <f t="shared" si="1"/>
        <v>0</v>
      </c>
      <c r="V67" s="735"/>
      <c r="W67" s="735"/>
      <c r="X67" s="945">
        <v>6</v>
      </c>
      <c r="Y67" s="946"/>
      <c r="Z67" s="947" t="s">
        <v>146</v>
      </c>
      <c r="AA67" s="948"/>
      <c r="AB67" s="942">
        <v>5500</v>
      </c>
      <c r="AC67" s="943"/>
      <c r="AD67" s="944"/>
      <c r="AE67" s="721">
        <f>AB67*X67</f>
        <v>33000</v>
      </c>
      <c r="AF67" s="735"/>
      <c r="AG67" s="722"/>
      <c r="AH67" s="233">
        <f t="shared" si="5"/>
        <v>33000</v>
      </c>
      <c r="AI67" s="500">
        <v>0</v>
      </c>
    </row>
    <row r="68" spans="1:35" ht="15.75">
      <c r="A68" s="387"/>
      <c r="B68" s="234"/>
      <c r="C68" s="234"/>
      <c r="D68" s="234"/>
      <c r="E68" s="234"/>
      <c r="F68" s="235"/>
      <c r="G68" s="458" t="s">
        <v>372</v>
      </c>
      <c r="H68" s="228"/>
      <c r="I68" s="228"/>
      <c r="J68" s="228"/>
      <c r="K68" s="228"/>
      <c r="L68" s="228"/>
      <c r="M68" s="228"/>
      <c r="N68" s="945">
        <v>0</v>
      </c>
      <c r="O68" s="946"/>
      <c r="P68" s="947" t="s">
        <v>182</v>
      </c>
      <c r="Q68" s="948"/>
      <c r="R68" s="942">
        <v>0</v>
      </c>
      <c r="S68" s="943"/>
      <c r="T68" s="944"/>
      <c r="U68" s="721">
        <f t="shared" si="1"/>
        <v>0</v>
      </c>
      <c r="V68" s="735"/>
      <c r="W68" s="735"/>
      <c r="X68" s="945">
        <v>30</v>
      </c>
      <c r="Y68" s="946"/>
      <c r="Z68" s="947" t="s">
        <v>146</v>
      </c>
      <c r="AA68" s="948"/>
      <c r="AB68" s="942">
        <v>850</v>
      </c>
      <c r="AC68" s="943"/>
      <c r="AD68" s="944"/>
      <c r="AE68" s="721">
        <f>AB68*X68</f>
        <v>25500</v>
      </c>
      <c r="AF68" s="735"/>
      <c r="AG68" s="722"/>
      <c r="AH68" s="233">
        <f t="shared" si="5"/>
        <v>25500</v>
      </c>
      <c r="AI68" s="500">
        <v>0</v>
      </c>
    </row>
    <row r="69" spans="1:35" ht="15.75">
      <c r="A69" s="387"/>
      <c r="B69" s="234"/>
      <c r="C69" s="234"/>
      <c r="D69" s="234"/>
      <c r="E69" s="234"/>
      <c r="F69" s="235"/>
      <c r="G69" s="458" t="s">
        <v>251</v>
      </c>
      <c r="H69" s="228"/>
      <c r="I69" s="228"/>
      <c r="J69" s="228"/>
      <c r="K69" s="228"/>
      <c r="L69" s="228"/>
      <c r="M69" s="228"/>
      <c r="N69" s="945">
        <v>0</v>
      </c>
      <c r="O69" s="946"/>
      <c r="P69" s="947" t="s">
        <v>182</v>
      </c>
      <c r="Q69" s="948"/>
      <c r="R69" s="942">
        <v>0</v>
      </c>
      <c r="S69" s="943"/>
      <c r="T69" s="944"/>
      <c r="U69" s="721">
        <f t="shared" si="1"/>
        <v>0</v>
      </c>
      <c r="V69" s="735"/>
      <c r="W69" s="735"/>
      <c r="X69" s="945">
        <v>50</v>
      </c>
      <c r="Y69" s="946"/>
      <c r="Z69" s="947" t="s">
        <v>146</v>
      </c>
      <c r="AA69" s="948"/>
      <c r="AB69" s="942">
        <v>650</v>
      </c>
      <c r="AC69" s="943"/>
      <c r="AD69" s="944"/>
      <c r="AE69" s="721">
        <f>AB69*X69</f>
        <v>32500</v>
      </c>
      <c r="AF69" s="735"/>
      <c r="AG69" s="722"/>
      <c r="AH69" s="233">
        <f t="shared" si="5"/>
        <v>32500</v>
      </c>
      <c r="AI69" s="500">
        <v>0</v>
      </c>
    </row>
    <row r="70" spans="1:35" ht="15.75">
      <c r="A70" s="387"/>
      <c r="B70" s="234"/>
      <c r="C70" s="234"/>
      <c r="D70" s="234"/>
      <c r="E70" s="234"/>
      <c r="F70" s="235"/>
      <c r="G70" s="458" t="s">
        <v>374</v>
      </c>
      <c r="H70" s="228"/>
      <c r="I70" s="228"/>
      <c r="J70" s="228"/>
      <c r="K70" s="228"/>
      <c r="L70" s="228"/>
      <c r="M70" s="228"/>
      <c r="N70" s="945">
        <v>0</v>
      </c>
      <c r="O70" s="946"/>
      <c r="P70" s="947" t="s">
        <v>182</v>
      </c>
      <c r="Q70" s="948"/>
      <c r="R70" s="942">
        <v>0</v>
      </c>
      <c r="S70" s="943"/>
      <c r="T70" s="944"/>
      <c r="U70" s="721">
        <f t="shared" si="1"/>
        <v>0</v>
      </c>
      <c r="V70" s="735"/>
      <c r="W70" s="735"/>
      <c r="X70" s="945">
        <v>2</v>
      </c>
      <c r="Y70" s="946"/>
      <c r="Z70" s="947" t="s">
        <v>146</v>
      </c>
      <c r="AA70" s="948"/>
      <c r="AB70" s="942">
        <v>8000</v>
      </c>
      <c r="AC70" s="943"/>
      <c r="AD70" s="944"/>
      <c r="AE70" s="721">
        <f>AB70*X70</f>
        <v>16000</v>
      </c>
      <c r="AF70" s="735"/>
      <c r="AG70" s="722"/>
      <c r="AH70" s="233">
        <f t="shared" si="5"/>
        <v>16000</v>
      </c>
      <c r="AI70" s="500">
        <v>0</v>
      </c>
    </row>
    <row r="71" spans="1:35" s="311" customFormat="1" ht="15" customHeight="1">
      <c r="A71" s="415" t="s">
        <v>582</v>
      </c>
      <c r="B71" s="234"/>
      <c r="C71" s="234"/>
      <c r="D71" s="234"/>
      <c r="E71" s="234"/>
      <c r="F71" s="235"/>
      <c r="G71" s="306" t="s">
        <v>375</v>
      </c>
      <c r="H71" s="307"/>
      <c r="I71" s="228"/>
      <c r="J71" s="228"/>
      <c r="K71" s="228"/>
      <c r="L71" s="228"/>
      <c r="M71" s="228"/>
      <c r="N71" s="304"/>
      <c r="O71" s="305"/>
      <c r="P71" s="300"/>
      <c r="Q71" s="301"/>
      <c r="R71" s="308"/>
      <c r="S71" s="309"/>
      <c r="T71" s="310"/>
      <c r="U71" s="721">
        <f>U73</f>
        <v>156000</v>
      </c>
      <c r="V71" s="735"/>
      <c r="W71" s="735"/>
      <c r="X71" s="304"/>
      <c r="Y71" s="305"/>
      <c r="Z71" s="300"/>
      <c r="AA71" s="301"/>
      <c r="AB71" s="308"/>
      <c r="AC71" s="309"/>
      <c r="AD71" s="310"/>
      <c r="AE71" s="721">
        <f>AE73</f>
        <v>156000</v>
      </c>
      <c r="AF71" s="735"/>
      <c r="AG71" s="722"/>
      <c r="AH71" s="233">
        <v>0</v>
      </c>
      <c r="AI71" s="500">
        <f>AH71/U71*100</f>
        <v>0</v>
      </c>
    </row>
    <row r="72" spans="1:35" ht="16.5">
      <c r="A72" s="387"/>
      <c r="B72" s="234"/>
      <c r="C72" s="234"/>
      <c r="D72" s="234"/>
      <c r="E72" s="234"/>
      <c r="F72" s="235"/>
      <c r="G72" s="189" t="s">
        <v>376</v>
      </c>
      <c r="H72" s="228"/>
      <c r="I72" s="228"/>
      <c r="J72" s="228"/>
      <c r="K72" s="228"/>
      <c r="L72" s="228"/>
      <c r="M72" s="228"/>
      <c r="N72" s="945"/>
      <c r="O72" s="946"/>
      <c r="P72" s="947"/>
      <c r="Q72" s="948"/>
      <c r="R72" s="960"/>
      <c r="S72" s="961"/>
      <c r="T72" s="962"/>
      <c r="U72" s="721"/>
      <c r="V72" s="735"/>
      <c r="W72" s="735"/>
      <c r="X72" s="945"/>
      <c r="Y72" s="946"/>
      <c r="Z72" s="947"/>
      <c r="AA72" s="948"/>
      <c r="AB72" s="942"/>
      <c r="AC72" s="943"/>
      <c r="AD72" s="944"/>
      <c r="AE72" s="721"/>
      <c r="AF72" s="735"/>
      <c r="AG72" s="722"/>
      <c r="AH72" s="233"/>
      <c r="AI72" s="500"/>
    </row>
    <row r="73" spans="1:35" ht="15.75">
      <c r="A73" s="387"/>
      <c r="B73" s="234"/>
      <c r="C73" s="234"/>
      <c r="D73" s="234"/>
      <c r="E73" s="234"/>
      <c r="F73" s="235"/>
      <c r="G73" s="602" t="s">
        <v>377</v>
      </c>
      <c r="H73" s="228"/>
      <c r="I73" s="228"/>
      <c r="J73" s="228"/>
      <c r="K73" s="228"/>
      <c r="L73" s="228"/>
      <c r="M73" s="228"/>
      <c r="N73" s="945">
        <v>6</v>
      </c>
      <c r="O73" s="946"/>
      <c r="P73" s="947" t="s">
        <v>263</v>
      </c>
      <c r="Q73" s="948"/>
      <c r="R73" s="942">
        <v>26000</v>
      </c>
      <c r="S73" s="943"/>
      <c r="T73" s="944"/>
      <c r="U73" s="721">
        <f>R73*N73</f>
        <v>156000</v>
      </c>
      <c r="V73" s="735"/>
      <c r="W73" s="735"/>
      <c r="X73" s="945">
        <v>6</v>
      </c>
      <c r="Y73" s="946"/>
      <c r="Z73" s="947" t="s">
        <v>263</v>
      </c>
      <c r="AA73" s="948"/>
      <c r="AB73" s="942">
        <v>26000</v>
      </c>
      <c r="AC73" s="943"/>
      <c r="AD73" s="944"/>
      <c r="AE73" s="721">
        <f>AB73*X73</f>
        <v>156000</v>
      </c>
      <c r="AF73" s="735"/>
      <c r="AG73" s="722"/>
      <c r="AH73" s="233">
        <f>AE73-U73</f>
        <v>0</v>
      </c>
      <c r="AI73" s="500">
        <f>AH73/U73*100</f>
        <v>0</v>
      </c>
    </row>
    <row r="74" spans="1:35" ht="5.25" customHeight="1">
      <c r="A74" s="387"/>
      <c r="B74" s="234"/>
      <c r="C74" s="234"/>
      <c r="D74" s="234"/>
      <c r="E74" s="234"/>
      <c r="F74" s="235"/>
      <c r="G74" s="602"/>
      <c r="H74" s="228"/>
      <c r="I74" s="228"/>
      <c r="J74" s="228"/>
      <c r="K74" s="228"/>
      <c r="L74" s="228"/>
      <c r="M74" s="228"/>
      <c r="N74" s="450"/>
      <c r="O74" s="451"/>
      <c r="P74" s="300"/>
      <c r="Q74" s="301"/>
      <c r="R74" s="308"/>
      <c r="S74" s="309"/>
      <c r="T74" s="310"/>
      <c r="U74" s="229"/>
      <c r="V74" s="233"/>
      <c r="W74" s="233"/>
      <c r="X74" s="450"/>
      <c r="Y74" s="451"/>
      <c r="Z74" s="300"/>
      <c r="AA74" s="301"/>
      <c r="AB74" s="308"/>
      <c r="AC74" s="309"/>
      <c r="AD74" s="310"/>
      <c r="AE74" s="229"/>
      <c r="AF74" s="233"/>
      <c r="AG74" s="230"/>
      <c r="AH74" s="233"/>
      <c r="AI74" s="500"/>
    </row>
    <row r="75" spans="1:35" s="311" customFormat="1" ht="15" customHeight="1">
      <c r="A75" s="414" t="s">
        <v>583</v>
      </c>
      <c r="B75" s="234"/>
      <c r="C75" s="234"/>
      <c r="D75" s="234"/>
      <c r="E75" s="234"/>
      <c r="F75" s="235"/>
      <c r="G75" s="306" t="s">
        <v>261</v>
      </c>
      <c r="H75" s="307"/>
      <c r="I75" s="228"/>
      <c r="J75" s="228"/>
      <c r="K75" s="228"/>
      <c r="L75" s="228"/>
      <c r="M75" s="228"/>
      <c r="N75" s="949"/>
      <c r="O75" s="950"/>
      <c r="P75" s="947"/>
      <c r="Q75" s="948"/>
      <c r="R75" s="942"/>
      <c r="S75" s="943"/>
      <c r="T75" s="944"/>
      <c r="U75" s="721">
        <f>U76</f>
        <v>950000</v>
      </c>
      <c r="V75" s="735"/>
      <c r="W75" s="735"/>
      <c r="X75" s="949"/>
      <c r="Y75" s="950"/>
      <c r="Z75" s="947"/>
      <c r="AA75" s="948"/>
      <c r="AB75" s="942"/>
      <c r="AC75" s="943"/>
      <c r="AD75" s="944"/>
      <c r="AE75" s="721">
        <f>AE76</f>
        <v>2420000</v>
      </c>
      <c r="AF75" s="735"/>
      <c r="AG75" s="722"/>
      <c r="AH75" s="233">
        <f>AE75-U75</f>
        <v>1470000</v>
      </c>
      <c r="AI75" s="500">
        <f>AH75/U75*100</f>
        <v>154.73684210526315</v>
      </c>
    </row>
    <row r="76" spans="1:35" ht="15.75">
      <c r="A76" s="414" t="s">
        <v>584</v>
      </c>
      <c r="B76" s="234"/>
      <c r="C76" s="234"/>
      <c r="D76" s="234"/>
      <c r="E76" s="234"/>
      <c r="F76" s="235"/>
      <c r="G76" s="306" t="s">
        <v>378</v>
      </c>
      <c r="H76" s="228"/>
      <c r="I76" s="228"/>
      <c r="J76" s="228"/>
      <c r="K76" s="228"/>
      <c r="L76" s="228"/>
      <c r="M76" s="228"/>
      <c r="N76" s="949"/>
      <c r="O76" s="950"/>
      <c r="P76" s="947"/>
      <c r="Q76" s="948"/>
      <c r="R76" s="942"/>
      <c r="S76" s="943"/>
      <c r="T76" s="944"/>
      <c r="U76" s="721">
        <f>U77+U81+U82</f>
        <v>950000</v>
      </c>
      <c r="V76" s="735"/>
      <c r="W76" s="735"/>
      <c r="X76" s="949"/>
      <c r="Y76" s="950"/>
      <c r="Z76" s="947"/>
      <c r="AA76" s="948"/>
      <c r="AB76" s="942"/>
      <c r="AC76" s="943"/>
      <c r="AD76" s="944"/>
      <c r="AE76" s="721">
        <f>AE77+AE81+AE82</f>
        <v>2420000</v>
      </c>
      <c r="AF76" s="735"/>
      <c r="AG76" s="722"/>
      <c r="AH76" s="233">
        <f>AE76-U76</f>
        <v>1470000</v>
      </c>
      <c r="AI76" s="500">
        <f>AH76/U76*100</f>
        <v>154.73684210526315</v>
      </c>
    </row>
    <row r="77" spans="1:35" ht="20.25" customHeight="1">
      <c r="A77" s="414"/>
      <c r="B77" s="234"/>
      <c r="C77" s="234"/>
      <c r="D77" s="234"/>
      <c r="E77" s="234"/>
      <c r="F77" s="235"/>
      <c r="G77" s="313" t="s">
        <v>379</v>
      </c>
      <c r="H77" s="228"/>
      <c r="I77" s="228"/>
      <c r="J77" s="228"/>
      <c r="K77" s="228"/>
      <c r="L77" s="228"/>
      <c r="M77" s="228"/>
      <c r="N77" s="945">
        <v>1</v>
      </c>
      <c r="O77" s="946"/>
      <c r="P77" s="947" t="s">
        <v>146</v>
      </c>
      <c r="Q77" s="948"/>
      <c r="R77" s="942">
        <v>325000</v>
      </c>
      <c r="S77" s="943"/>
      <c r="T77" s="944"/>
      <c r="U77" s="721">
        <f>R77*N77</f>
        <v>325000</v>
      </c>
      <c r="V77" s="735"/>
      <c r="W77" s="722"/>
      <c r="X77" s="945">
        <v>1</v>
      </c>
      <c r="Y77" s="946"/>
      <c r="Z77" s="947" t="s">
        <v>146</v>
      </c>
      <c r="AA77" s="948"/>
      <c r="AB77" s="942">
        <v>325000</v>
      </c>
      <c r="AC77" s="943"/>
      <c r="AD77" s="944"/>
      <c r="AE77" s="721">
        <f>AB77*X77</f>
        <v>325000</v>
      </c>
      <c r="AF77" s="735"/>
      <c r="AG77" s="722"/>
      <c r="AH77" s="233">
        <f>AE77-U77</f>
        <v>0</v>
      </c>
      <c r="AI77" s="500">
        <f>AH77/U77*100</f>
        <v>0</v>
      </c>
    </row>
    <row r="78" spans="1:35" s="319" customFormat="1" ht="9.75" customHeight="1">
      <c r="A78" s="416"/>
      <c r="B78" s="317"/>
      <c r="C78" s="317"/>
      <c r="D78" s="317"/>
      <c r="E78" s="317"/>
      <c r="F78" s="318"/>
      <c r="G78" s="313"/>
      <c r="H78" s="317"/>
      <c r="I78" s="317"/>
      <c r="J78" s="317"/>
      <c r="K78" s="317"/>
      <c r="L78" s="317"/>
      <c r="M78" s="317"/>
      <c r="N78" s="450"/>
      <c r="O78" s="451"/>
      <c r="P78" s="300"/>
      <c r="Q78" s="301"/>
      <c r="R78" s="314"/>
      <c r="S78" s="315"/>
      <c r="T78" s="316"/>
      <c r="U78" s="229"/>
      <c r="V78" s="233"/>
      <c r="W78" s="233"/>
      <c r="X78" s="304"/>
      <c r="Y78" s="305"/>
      <c r="Z78" s="300"/>
      <c r="AA78" s="301"/>
      <c r="AB78" s="308"/>
      <c r="AC78" s="309"/>
      <c r="AD78" s="310"/>
      <c r="AE78" s="521"/>
      <c r="AF78" s="522"/>
      <c r="AG78" s="523"/>
      <c r="AH78" s="233"/>
      <c r="AI78" s="413"/>
    </row>
    <row r="79" spans="1:37" s="8" customFormat="1" ht="33.75" customHeight="1" thickBot="1">
      <c r="A79" s="1051" t="s">
        <v>264</v>
      </c>
      <c r="B79" s="1052"/>
      <c r="C79" s="1052"/>
      <c r="D79" s="1052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052"/>
      <c r="AE79" s="1052"/>
      <c r="AF79" s="1052"/>
      <c r="AG79" s="1052"/>
      <c r="AH79" s="1052"/>
      <c r="AI79" s="1053"/>
      <c r="AJ79" s="441"/>
      <c r="AK79" s="349"/>
    </row>
    <row r="80" spans="1:35" ht="9.75" customHeight="1">
      <c r="A80" s="387"/>
      <c r="B80" s="234"/>
      <c r="C80" s="234"/>
      <c r="D80" s="234"/>
      <c r="E80" s="234"/>
      <c r="F80" s="235"/>
      <c r="G80" s="313"/>
      <c r="H80" s="228"/>
      <c r="I80" s="228"/>
      <c r="J80" s="228"/>
      <c r="K80" s="228"/>
      <c r="L80" s="228"/>
      <c r="M80" s="228"/>
      <c r="N80" s="304"/>
      <c r="O80" s="305"/>
      <c r="P80" s="300"/>
      <c r="Q80" s="301"/>
      <c r="R80" s="314"/>
      <c r="S80" s="315"/>
      <c r="T80" s="316"/>
      <c r="U80" s="229"/>
      <c r="V80" s="233"/>
      <c r="W80" s="233"/>
      <c r="X80" s="304"/>
      <c r="Y80" s="305"/>
      <c r="Z80" s="300"/>
      <c r="AA80" s="301"/>
      <c r="AB80" s="308"/>
      <c r="AC80" s="309"/>
      <c r="AD80" s="310"/>
      <c r="AE80" s="229"/>
      <c r="AF80" s="233"/>
      <c r="AG80" s="230"/>
      <c r="AH80" s="233"/>
      <c r="AI80" s="500"/>
    </row>
    <row r="81" spans="1:35" ht="15.75">
      <c r="A81" s="387"/>
      <c r="B81" s="234"/>
      <c r="C81" s="234"/>
      <c r="D81" s="234"/>
      <c r="E81" s="234"/>
      <c r="F81" s="235"/>
      <c r="G81" s="457" t="s">
        <v>380</v>
      </c>
      <c r="H81" s="228"/>
      <c r="I81" s="228"/>
      <c r="J81" s="228"/>
      <c r="K81" s="228"/>
      <c r="L81" s="228"/>
      <c r="M81" s="228"/>
      <c r="N81" s="945">
        <v>5</v>
      </c>
      <c r="O81" s="946"/>
      <c r="P81" s="947" t="s">
        <v>382</v>
      </c>
      <c r="Q81" s="948"/>
      <c r="R81" s="942">
        <v>105000</v>
      </c>
      <c r="S81" s="943"/>
      <c r="T81" s="944"/>
      <c r="U81" s="721">
        <f>R81*N81</f>
        <v>525000</v>
      </c>
      <c r="V81" s="735"/>
      <c r="W81" s="722"/>
      <c r="X81" s="945">
        <v>19</v>
      </c>
      <c r="Y81" s="946"/>
      <c r="Z81" s="947" t="s">
        <v>382</v>
      </c>
      <c r="AA81" s="948"/>
      <c r="AB81" s="942">
        <v>105000</v>
      </c>
      <c r="AC81" s="943"/>
      <c r="AD81" s="944"/>
      <c r="AE81" s="721">
        <f>AB81*X81</f>
        <v>1995000</v>
      </c>
      <c r="AF81" s="735"/>
      <c r="AG81" s="722"/>
      <c r="AH81" s="233">
        <f>AE81-U81</f>
        <v>1470000</v>
      </c>
      <c r="AI81" s="500">
        <f>AH81/U81*100</f>
        <v>280</v>
      </c>
    </row>
    <row r="82" spans="1:35" ht="15.75">
      <c r="A82" s="387"/>
      <c r="B82" s="234"/>
      <c r="C82" s="234"/>
      <c r="D82" s="234"/>
      <c r="E82" s="234"/>
      <c r="F82" s="235"/>
      <c r="G82" s="457" t="s">
        <v>381</v>
      </c>
      <c r="H82" s="228"/>
      <c r="I82" s="228"/>
      <c r="J82" s="228"/>
      <c r="K82" s="228"/>
      <c r="L82" s="228"/>
      <c r="M82" s="228"/>
      <c r="N82" s="945">
        <v>1</v>
      </c>
      <c r="O82" s="946"/>
      <c r="P82" s="947" t="s">
        <v>146</v>
      </c>
      <c r="Q82" s="948"/>
      <c r="R82" s="942">
        <v>100000</v>
      </c>
      <c r="S82" s="943"/>
      <c r="T82" s="944"/>
      <c r="U82" s="721">
        <f>R82*N82</f>
        <v>100000</v>
      </c>
      <c r="V82" s="735"/>
      <c r="W82" s="722"/>
      <c r="X82" s="945">
        <v>1</v>
      </c>
      <c r="Y82" s="946"/>
      <c r="Z82" s="947" t="s">
        <v>146</v>
      </c>
      <c r="AA82" s="948"/>
      <c r="AB82" s="942">
        <v>100000</v>
      </c>
      <c r="AC82" s="943"/>
      <c r="AD82" s="944"/>
      <c r="AE82" s="721">
        <f>AB82*X82</f>
        <v>100000</v>
      </c>
      <c r="AF82" s="735"/>
      <c r="AG82" s="722"/>
      <c r="AH82" s="233">
        <f>AE82-U82</f>
        <v>0</v>
      </c>
      <c r="AI82" s="500">
        <f>AH82/U82*100</f>
        <v>0</v>
      </c>
    </row>
    <row r="83" spans="1:35" ht="5.25" customHeight="1">
      <c r="A83" s="387"/>
      <c r="B83" s="234"/>
      <c r="C83" s="234"/>
      <c r="D83" s="234"/>
      <c r="E83" s="234"/>
      <c r="F83" s="235"/>
      <c r="G83" s="602"/>
      <c r="H83" s="228"/>
      <c r="I83" s="228"/>
      <c r="J83" s="228"/>
      <c r="K83" s="228"/>
      <c r="L83" s="228"/>
      <c r="M83" s="228"/>
      <c r="N83" s="450"/>
      <c r="O83" s="451"/>
      <c r="P83" s="300"/>
      <c r="Q83" s="301"/>
      <c r="R83" s="308"/>
      <c r="S83" s="309"/>
      <c r="T83" s="310"/>
      <c r="U83" s="229"/>
      <c r="V83" s="233"/>
      <c r="W83" s="233"/>
      <c r="X83" s="450"/>
      <c r="Y83" s="451"/>
      <c r="Z83" s="300"/>
      <c r="AA83" s="301"/>
      <c r="AB83" s="308"/>
      <c r="AC83" s="309"/>
      <c r="AD83" s="310"/>
      <c r="AE83" s="229"/>
      <c r="AF83" s="233"/>
      <c r="AG83" s="230"/>
      <c r="AH83" s="233"/>
      <c r="AI83" s="500"/>
    </row>
    <row r="84" spans="1:35" s="311" customFormat="1" ht="15" customHeight="1">
      <c r="A84" s="414" t="s">
        <v>585</v>
      </c>
      <c r="B84" s="234"/>
      <c r="C84" s="234"/>
      <c r="D84" s="234"/>
      <c r="E84" s="234"/>
      <c r="F84" s="235"/>
      <c r="G84" s="306" t="s">
        <v>34</v>
      </c>
      <c r="H84" s="307"/>
      <c r="I84" s="228"/>
      <c r="J84" s="228"/>
      <c r="K84" s="228"/>
      <c r="L84" s="228"/>
      <c r="M84" s="228"/>
      <c r="N84" s="949"/>
      <c r="O84" s="950"/>
      <c r="P84" s="947"/>
      <c r="Q84" s="948"/>
      <c r="R84" s="942"/>
      <c r="S84" s="943"/>
      <c r="T84" s="944"/>
      <c r="U84" s="721">
        <f>U85+U87+U90</f>
        <v>5395000</v>
      </c>
      <c r="V84" s="735"/>
      <c r="W84" s="735"/>
      <c r="X84" s="949"/>
      <c r="Y84" s="950"/>
      <c r="Z84" s="947"/>
      <c r="AA84" s="948"/>
      <c r="AB84" s="942"/>
      <c r="AC84" s="943"/>
      <c r="AD84" s="944"/>
      <c r="AE84" s="721">
        <f>AE85+AE87+AE90</f>
        <v>2895000</v>
      </c>
      <c r="AF84" s="735"/>
      <c r="AG84" s="722"/>
      <c r="AH84" s="233">
        <f>AE84-U84</f>
        <v>-2500000</v>
      </c>
      <c r="AI84" s="500">
        <f>AH84/U84*100</f>
        <v>-46.33920296570899</v>
      </c>
    </row>
    <row r="85" spans="1:35" s="319" customFormat="1" ht="16.5" customHeight="1">
      <c r="A85" s="414" t="s">
        <v>586</v>
      </c>
      <c r="B85" s="317"/>
      <c r="C85" s="317"/>
      <c r="D85" s="317"/>
      <c r="E85" s="317"/>
      <c r="F85" s="318"/>
      <c r="G85" s="306" t="s">
        <v>383</v>
      </c>
      <c r="H85" s="317"/>
      <c r="I85" s="317"/>
      <c r="J85" s="317"/>
      <c r="K85" s="317"/>
      <c r="L85" s="317"/>
      <c r="M85" s="317"/>
      <c r="N85" s="945"/>
      <c r="O85" s="946"/>
      <c r="P85" s="947"/>
      <c r="Q85" s="948"/>
      <c r="R85" s="942"/>
      <c r="S85" s="943"/>
      <c r="T85" s="944"/>
      <c r="U85" s="721">
        <f>U86</f>
        <v>600000</v>
      </c>
      <c r="V85" s="735"/>
      <c r="W85" s="735"/>
      <c r="X85" s="945"/>
      <c r="Y85" s="946"/>
      <c r="Z85" s="947"/>
      <c r="AA85" s="948"/>
      <c r="AB85" s="942"/>
      <c r="AC85" s="943"/>
      <c r="AD85" s="944"/>
      <c r="AE85" s="721">
        <f>AE86</f>
        <v>600000</v>
      </c>
      <c r="AF85" s="735"/>
      <c r="AG85" s="722"/>
      <c r="AH85" s="233"/>
      <c r="AI85" s="500"/>
    </row>
    <row r="86" spans="1:35" s="319" customFormat="1" ht="16.5" customHeight="1">
      <c r="A86" s="416"/>
      <c r="B86" s="317"/>
      <c r="C86" s="317"/>
      <c r="D86" s="317"/>
      <c r="E86" s="317"/>
      <c r="F86" s="318"/>
      <c r="G86" s="238" t="s">
        <v>384</v>
      </c>
      <c r="H86" s="317"/>
      <c r="I86" s="317"/>
      <c r="J86" s="317"/>
      <c r="K86" s="317"/>
      <c r="L86" s="317"/>
      <c r="M86" s="317"/>
      <c r="N86" s="945">
        <v>3</v>
      </c>
      <c r="O86" s="946"/>
      <c r="P86" s="947" t="s">
        <v>239</v>
      </c>
      <c r="Q86" s="948"/>
      <c r="R86" s="942">
        <v>200000</v>
      </c>
      <c r="S86" s="943"/>
      <c r="T86" s="944"/>
      <c r="U86" s="721">
        <f>R86*N86</f>
        <v>600000</v>
      </c>
      <c r="V86" s="735"/>
      <c r="W86" s="735"/>
      <c r="X86" s="945">
        <v>3</v>
      </c>
      <c r="Y86" s="946"/>
      <c r="Z86" s="947" t="s">
        <v>239</v>
      </c>
      <c r="AA86" s="948"/>
      <c r="AB86" s="942">
        <v>200000</v>
      </c>
      <c r="AC86" s="943"/>
      <c r="AD86" s="944"/>
      <c r="AE86" s="721">
        <f>AB86*X86</f>
        <v>600000</v>
      </c>
      <c r="AF86" s="735"/>
      <c r="AG86" s="722"/>
      <c r="AH86" s="233">
        <f>AE86-U86</f>
        <v>0</v>
      </c>
      <c r="AI86" s="500">
        <v>0</v>
      </c>
    </row>
    <row r="87" spans="1:35" s="319" customFormat="1" ht="16.5" customHeight="1">
      <c r="A87" s="414" t="s">
        <v>587</v>
      </c>
      <c r="B87" s="317"/>
      <c r="C87" s="317"/>
      <c r="D87" s="317"/>
      <c r="E87" s="317"/>
      <c r="F87" s="318"/>
      <c r="G87" s="306" t="s">
        <v>385</v>
      </c>
      <c r="H87" s="317"/>
      <c r="I87" s="317"/>
      <c r="J87" s="317"/>
      <c r="K87" s="317"/>
      <c r="L87" s="317"/>
      <c r="M87" s="317"/>
      <c r="N87" s="945"/>
      <c r="O87" s="946"/>
      <c r="P87" s="947"/>
      <c r="Q87" s="948"/>
      <c r="R87" s="942"/>
      <c r="S87" s="943"/>
      <c r="T87" s="944"/>
      <c r="U87" s="721">
        <f>U88</f>
        <v>2295000</v>
      </c>
      <c r="V87" s="735"/>
      <c r="W87" s="735"/>
      <c r="X87" s="945"/>
      <c r="Y87" s="946"/>
      <c r="Z87" s="947"/>
      <c r="AA87" s="948"/>
      <c r="AB87" s="942"/>
      <c r="AC87" s="943"/>
      <c r="AD87" s="944"/>
      <c r="AE87" s="721">
        <f>AE88</f>
        <v>2295000</v>
      </c>
      <c r="AF87" s="735"/>
      <c r="AG87" s="722"/>
      <c r="AH87" s="233"/>
      <c r="AI87" s="500"/>
    </row>
    <row r="88" spans="1:35" s="319" customFormat="1" ht="16.5" customHeight="1">
      <c r="A88" s="416"/>
      <c r="B88" s="317"/>
      <c r="C88" s="317"/>
      <c r="D88" s="317"/>
      <c r="E88" s="317"/>
      <c r="F88" s="318"/>
      <c r="G88" s="238" t="s">
        <v>387</v>
      </c>
      <c r="H88" s="317"/>
      <c r="I88" s="317"/>
      <c r="J88" s="317"/>
      <c r="K88" s="317"/>
      <c r="L88" s="317"/>
      <c r="M88" s="317"/>
      <c r="N88" s="945">
        <v>51</v>
      </c>
      <c r="O88" s="946"/>
      <c r="P88" s="947" t="s">
        <v>239</v>
      </c>
      <c r="Q88" s="948"/>
      <c r="R88" s="942">
        <v>45000</v>
      </c>
      <c r="S88" s="943"/>
      <c r="T88" s="944"/>
      <c r="U88" s="721">
        <f>R88*N88</f>
        <v>2295000</v>
      </c>
      <c r="V88" s="735"/>
      <c r="W88" s="735"/>
      <c r="X88" s="945">
        <v>51</v>
      </c>
      <c r="Y88" s="946"/>
      <c r="Z88" s="947" t="s">
        <v>239</v>
      </c>
      <c r="AA88" s="948"/>
      <c r="AB88" s="942">
        <v>45000</v>
      </c>
      <c r="AC88" s="943"/>
      <c r="AD88" s="944"/>
      <c r="AE88" s="721">
        <f>AB88*X88</f>
        <v>2295000</v>
      </c>
      <c r="AF88" s="735"/>
      <c r="AG88" s="722"/>
      <c r="AH88" s="233">
        <f>AE88-U88</f>
        <v>0</v>
      </c>
      <c r="AI88" s="500">
        <v>0</v>
      </c>
    </row>
    <row r="89" spans="1:35" s="319" customFormat="1" ht="16.5" customHeight="1">
      <c r="A89" s="416"/>
      <c r="B89" s="317"/>
      <c r="C89" s="317"/>
      <c r="D89" s="317"/>
      <c r="E89" s="317"/>
      <c r="F89" s="318"/>
      <c r="G89" s="238" t="s">
        <v>388</v>
      </c>
      <c r="H89" s="317"/>
      <c r="I89" s="317"/>
      <c r="J89" s="317"/>
      <c r="K89" s="317"/>
      <c r="L89" s="317"/>
      <c r="M89" s="317"/>
      <c r="N89" s="945"/>
      <c r="O89" s="946"/>
      <c r="P89" s="947"/>
      <c r="Q89" s="948"/>
      <c r="R89" s="942"/>
      <c r="S89" s="943"/>
      <c r="T89" s="944"/>
      <c r="U89" s="721"/>
      <c r="V89" s="735"/>
      <c r="W89" s="735"/>
      <c r="X89" s="945"/>
      <c r="Y89" s="946"/>
      <c r="Z89" s="947"/>
      <c r="AA89" s="948"/>
      <c r="AB89" s="942"/>
      <c r="AC89" s="943"/>
      <c r="AD89" s="944"/>
      <c r="AE89" s="721"/>
      <c r="AF89" s="735"/>
      <c r="AG89" s="722"/>
      <c r="AH89" s="233"/>
      <c r="AI89" s="413"/>
    </row>
    <row r="90" spans="1:35" s="319" customFormat="1" ht="16.5" customHeight="1">
      <c r="A90" s="414" t="s">
        <v>588</v>
      </c>
      <c r="B90" s="317"/>
      <c r="C90" s="317"/>
      <c r="D90" s="317"/>
      <c r="E90" s="317"/>
      <c r="F90" s="318"/>
      <c r="G90" s="306" t="s">
        <v>569</v>
      </c>
      <c r="H90" s="317"/>
      <c r="I90" s="317"/>
      <c r="J90" s="317"/>
      <c r="K90" s="317"/>
      <c r="L90" s="317"/>
      <c r="M90" s="317"/>
      <c r="N90" s="945"/>
      <c r="O90" s="946"/>
      <c r="P90" s="947"/>
      <c r="Q90" s="948"/>
      <c r="R90" s="942"/>
      <c r="S90" s="943"/>
      <c r="T90" s="944"/>
      <c r="U90" s="721">
        <f>U92</f>
        <v>2500000</v>
      </c>
      <c r="V90" s="735"/>
      <c r="W90" s="735"/>
      <c r="X90" s="945"/>
      <c r="Y90" s="946"/>
      <c r="Z90" s="947"/>
      <c r="AA90" s="948"/>
      <c r="AB90" s="942"/>
      <c r="AC90" s="943"/>
      <c r="AD90" s="944"/>
      <c r="AE90" s="721">
        <f>AE92</f>
        <v>0</v>
      </c>
      <c r="AF90" s="735"/>
      <c r="AG90" s="722"/>
      <c r="AH90" s="233">
        <f>AE90-U90</f>
        <v>-2500000</v>
      </c>
      <c r="AI90" s="500">
        <f>AH90/U90*100</f>
        <v>-100</v>
      </c>
    </row>
    <row r="91" spans="1:35" s="319" customFormat="1" ht="16.5" customHeight="1">
      <c r="A91" s="414"/>
      <c r="B91" s="317"/>
      <c r="C91" s="317"/>
      <c r="D91" s="317"/>
      <c r="E91" s="317"/>
      <c r="F91" s="318"/>
      <c r="G91" s="306" t="s">
        <v>389</v>
      </c>
      <c r="H91" s="317"/>
      <c r="I91" s="317"/>
      <c r="J91" s="317"/>
      <c r="K91" s="317"/>
      <c r="L91" s="317"/>
      <c r="M91" s="317"/>
      <c r="N91" s="450"/>
      <c r="O91" s="451"/>
      <c r="P91" s="300"/>
      <c r="Q91" s="301"/>
      <c r="R91" s="308"/>
      <c r="S91" s="309"/>
      <c r="T91" s="310"/>
      <c r="U91" s="229"/>
      <c r="V91" s="233"/>
      <c r="W91" s="233"/>
      <c r="X91" s="450"/>
      <c r="Y91" s="451"/>
      <c r="Z91" s="300"/>
      <c r="AA91" s="301"/>
      <c r="AB91" s="308"/>
      <c r="AC91" s="309"/>
      <c r="AD91" s="310"/>
      <c r="AE91" s="229"/>
      <c r="AF91" s="233"/>
      <c r="AG91" s="230"/>
      <c r="AH91" s="233"/>
      <c r="AI91" s="500"/>
    </row>
    <row r="92" spans="1:35" s="319" customFormat="1" ht="16.5" customHeight="1">
      <c r="A92" s="416"/>
      <c r="B92" s="317"/>
      <c r="C92" s="317"/>
      <c r="D92" s="317"/>
      <c r="E92" s="317"/>
      <c r="F92" s="318"/>
      <c r="G92" s="238" t="s">
        <v>390</v>
      </c>
      <c r="H92" s="317"/>
      <c r="I92" s="317"/>
      <c r="J92" s="317"/>
      <c r="K92" s="317"/>
      <c r="L92" s="317"/>
      <c r="M92" s="317"/>
      <c r="N92" s="945">
        <v>25</v>
      </c>
      <c r="O92" s="946"/>
      <c r="P92" s="947" t="s">
        <v>239</v>
      </c>
      <c r="Q92" s="948"/>
      <c r="R92" s="942">
        <v>100000</v>
      </c>
      <c r="S92" s="943"/>
      <c r="T92" s="944"/>
      <c r="U92" s="721">
        <f>R92*N92</f>
        <v>2500000</v>
      </c>
      <c r="V92" s="735"/>
      <c r="W92" s="735"/>
      <c r="X92" s="945">
        <v>0</v>
      </c>
      <c r="Y92" s="946"/>
      <c r="Z92" s="947" t="s">
        <v>182</v>
      </c>
      <c r="AA92" s="948"/>
      <c r="AB92" s="942">
        <v>0</v>
      </c>
      <c r="AC92" s="943"/>
      <c r="AD92" s="944"/>
      <c r="AE92" s="721">
        <f>AB92*X92</f>
        <v>0</v>
      </c>
      <c r="AF92" s="735"/>
      <c r="AG92" s="722"/>
      <c r="AH92" s="233">
        <f>AE92-U92</f>
        <v>-2500000</v>
      </c>
      <c r="AI92" s="500">
        <f>AH92/U92*100</f>
        <v>-100</v>
      </c>
    </row>
    <row r="93" spans="1:35" s="319" customFormat="1" ht="16.5" customHeight="1">
      <c r="A93" s="416"/>
      <c r="B93" s="317"/>
      <c r="C93" s="317"/>
      <c r="D93" s="317"/>
      <c r="E93" s="317"/>
      <c r="F93" s="318"/>
      <c r="G93" s="238" t="s">
        <v>386</v>
      </c>
      <c r="H93" s="317"/>
      <c r="I93" s="317"/>
      <c r="J93" s="317"/>
      <c r="K93" s="317"/>
      <c r="L93" s="317"/>
      <c r="M93" s="317"/>
      <c r="N93" s="945"/>
      <c r="O93" s="946"/>
      <c r="P93" s="947"/>
      <c r="Q93" s="948"/>
      <c r="R93" s="942"/>
      <c r="S93" s="943"/>
      <c r="T93" s="944"/>
      <c r="U93" s="721"/>
      <c r="V93" s="735"/>
      <c r="W93" s="735"/>
      <c r="X93" s="945"/>
      <c r="Y93" s="946"/>
      <c r="Z93" s="947"/>
      <c r="AA93" s="948"/>
      <c r="AB93" s="942"/>
      <c r="AC93" s="943"/>
      <c r="AD93" s="944"/>
      <c r="AE93" s="721"/>
      <c r="AF93" s="735"/>
      <c r="AG93" s="722"/>
      <c r="AH93" s="233"/>
      <c r="AI93" s="413"/>
    </row>
    <row r="94" spans="1:35" ht="6" customHeight="1">
      <c r="A94" s="387"/>
      <c r="B94" s="234"/>
      <c r="C94" s="234"/>
      <c r="D94" s="234"/>
      <c r="E94" s="234"/>
      <c r="F94" s="235"/>
      <c r="G94" s="299"/>
      <c r="H94" s="306"/>
      <c r="I94" s="433"/>
      <c r="J94" s="433"/>
      <c r="K94" s="433"/>
      <c r="L94" s="433"/>
      <c r="M94" s="433"/>
      <c r="N94" s="949"/>
      <c r="O94" s="950"/>
      <c r="P94" s="947"/>
      <c r="Q94" s="948"/>
      <c r="R94" s="942"/>
      <c r="S94" s="943"/>
      <c r="T94" s="944"/>
      <c r="U94" s="721"/>
      <c r="V94" s="735"/>
      <c r="W94" s="722"/>
      <c r="X94" s="949"/>
      <c r="Y94" s="950"/>
      <c r="Z94" s="947"/>
      <c r="AA94" s="948"/>
      <c r="AB94" s="942"/>
      <c r="AC94" s="943"/>
      <c r="AD94" s="944"/>
      <c r="AE94" s="721"/>
      <c r="AF94" s="735"/>
      <c r="AG94" s="722"/>
      <c r="AH94" s="233"/>
      <c r="AI94" s="527"/>
    </row>
    <row r="95" spans="1:35" s="311" customFormat="1" ht="15" customHeight="1">
      <c r="A95" s="414" t="s">
        <v>589</v>
      </c>
      <c r="B95" s="234"/>
      <c r="C95" s="234"/>
      <c r="D95" s="234"/>
      <c r="E95" s="234"/>
      <c r="F95" s="235"/>
      <c r="G95" s="306" t="s">
        <v>391</v>
      </c>
      <c r="H95" s="307"/>
      <c r="I95" s="228"/>
      <c r="J95" s="228"/>
      <c r="K95" s="228"/>
      <c r="L95" s="228"/>
      <c r="M95" s="228"/>
      <c r="N95" s="949"/>
      <c r="O95" s="950"/>
      <c r="P95" s="947"/>
      <c r="Q95" s="948"/>
      <c r="R95" s="942"/>
      <c r="S95" s="943"/>
      <c r="T95" s="944"/>
      <c r="U95" s="721">
        <f>U96+U98</f>
        <v>2634300</v>
      </c>
      <c r="V95" s="735"/>
      <c r="W95" s="735"/>
      <c r="X95" s="949"/>
      <c r="Y95" s="950"/>
      <c r="Z95" s="947"/>
      <c r="AA95" s="948"/>
      <c r="AB95" s="942"/>
      <c r="AC95" s="943"/>
      <c r="AD95" s="944"/>
      <c r="AE95" s="721">
        <f>AE96+AE98</f>
        <v>2745600</v>
      </c>
      <c r="AF95" s="735"/>
      <c r="AG95" s="722"/>
      <c r="AH95" s="233">
        <f>AE95-U95</f>
        <v>111300</v>
      </c>
      <c r="AI95" s="500">
        <f>AH95/U95*100</f>
        <v>4.225031317617583</v>
      </c>
    </row>
    <row r="96" spans="1:35" s="319" customFormat="1" ht="16.5" customHeight="1">
      <c r="A96" s="414" t="s">
        <v>590</v>
      </c>
      <c r="B96" s="317"/>
      <c r="C96" s="317"/>
      <c r="D96" s="317"/>
      <c r="E96" s="317"/>
      <c r="F96" s="318"/>
      <c r="G96" s="306" t="s">
        <v>392</v>
      </c>
      <c r="H96" s="317"/>
      <c r="I96" s="317"/>
      <c r="J96" s="317"/>
      <c r="K96" s="317"/>
      <c r="L96" s="317"/>
      <c r="M96" s="317"/>
      <c r="N96" s="945"/>
      <c r="O96" s="946"/>
      <c r="P96" s="947"/>
      <c r="Q96" s="948"/>
      <c r="R96" s="942"/>
      <c r="S96" s="943"/>
      <c r="T96" s="944"/>
      <c r="U96" s="721">
        <f>U97</f>
        <v>2175000</v>
      </c>
      <c r="V96" s="735"/>
      <c r="W96" s="735"/>
      <c r="X96" s="945"/>
      <c r="Y96" s="946"/>
      <c r="Z96" s="947"/>
      <c r="AA96" s="948"/>
      <c r="AB96" s="942"/>
      <c r="AC96" s="943"/>
      <c r="AD96" s="944"/>
      <c r="AE96" s="721">
        <f>AE97</f>
        <v>2175000</v>
      </c>
      <c r="AF96" s="735"/>
      <c r="AG96" s="722"/>
      <c r="AH96" s="233"/>
      <c r="AI96" s="500"/>
    </row>
    <row r="97" spans="1:35" ht="19.5" customHeight="1">
      <c r="A97" s="387"/>
      <c r="B97" s="234"/>
      <c r="C97" s="234"/>
      <c r="D97" s="234"/>
      <c r="E97" s="234"/>
      <c r="F97" s="235"/>
      <c r="G97" s="238" t="s">
        <v>393</v>
      </c>
      <c r="H97" s="306"/>
      <c r="I97" s="320"/>
      <c r="J97" s="333"/>
      <c r="K97" s="320"/>
      <c r="L97" s="320"/>
      <c r="M97" s="321"/>
      <c r="N97" s="945">
        <v>3</v>
      </c>
      <c r="O97" s="946"/>
      <c r="P97" s="947" t="s">
        <v>185</v>
      </c>
      <c r="Q97" s="948"/>
      <c r="R97" s="942">
        <v>725000</v>
      </c>
      <c r="S97" s="943"/>
      <c r="T97" s="944"/>
      <c r="U97" s="721">
        <f>R97*N97</f>
        <v>2175000</v>
      </c>
      <c r="V97" s="735"/>
      <c r="W97" s="735"/>
      <c r="X97" s="945">
        <v>3</v>
      </c>
      <c r="Y97" s="946"/>
      <c r="Z97" s="947" t="s">
        <v>185</v>
      </c>
      <c r="AA97" s="948"/>
      <c r="AB97" s="942">
        <v>725000</v>
      </c>
      <c r="AC97" s="943"/>
      <c r="AD97" s="944"/>
      <c r="AE97" s="721">
        <f>AB97*X97</f>
        <v>2175000</v>
      </c>
      <c r="AF97" s="735"/>
      <c r="AG97" s="722"/>
      <c r="AH97" s="233">
        <f>AE97-U97</f>
        <v>0</v>
      </c>
      <c r="AI97" s="500">
        <f>AH97/U97*100</f>
        <v>0</v>
      </c>
    </row>
    <row r="98" spans="1:35" s="319" customFormat="1" ht="16.5" customHeight="1">
      <c r="A98" s="414" t="s">
        <v>591</v>
      </c>
      <c r="B98" s="317"/>
      <c r="C98" s="317"/>
      <c r="D98" s="317"/>
      <c r="E98" s="317"/>
      <c r="F98" s="318"/>
      <c r="G98" s="306" t="s">
        <v>252</v>
      </c>
      <c r="H98" s="317"/>
      <c r="I98" s="317"/>
      <c r="J98" s="317"/>
      <c r="K98" s="317"/>
      <c r="L98" s="317"/>
      <c r="M98" s="317"/>
      <c r="N98" s="945"/>
      <c r="O98" s="946"/>
      <c r="P98" s="947"/>
      <c r="Q98" s="948"/>
      <c r="R98" s="942"/>
      <c r="S98" s="943"/>
      <c r="T98" s="944"/>
      <c r="U98" s="721">
        <f>U99</f>
        <v>459300</v>
      </c>
      <c r="V98" s="735"/>
      <c r="W98" s="735"/>
      <c r="X98" s="945"/>
      <c r="Y98" s="946"/>
      <c r="Z98" s="947"/>
      <c r="AA98" s="948"/>
      <c r="AB98" s="942"/>
      <c r="AC98" s="943"/>
      <c r="AD98" s="944"/>
      <c r="AE98" s="721">
        <f>AE99</f>
        <v>570600</v>
      </c>
      <c r="AF98" s="735"/>
      <c r="AG98" s="722"/>
      <c r="AH98" s="233"/>
      <c r="AI98" s="500"/>
    </row>
    <row r="99" spans="1:35" ht="19.5" customHeight="1">
      <c r="A99" s="387"/>
      <c r="B99" s="234"/>
      <c r="C99" s="234"/>
      <c r="D99" s="234"/>
      <c r="E99" s="234"/>
      <c r="F99" s="235"/>
      <c r="G99" s="603" t="s">
        <v>394</v>
      </c>
      <c r="H99" s="306"/>
      <c r="I99" s="320"/>
      <c r="J99" s="333"/>
      <c r="K99" s="320"/>
      <c r="L99" s="320"/>
      <c r="M99" s="321"/>
      <c r="N99" s="945">
        <v>1531</v>
      </c>
      <c r="O99" s="946"/>
      <c r="P99" s="947" t="s">
        <v>192</v>
      </c>
      <c r="Q99" s="948"/>
      <c r="R99" s="942">
        <v>300</v>
      </c>
      <c r="S99" s="943"/>
      <c r="T99" s="944"/>
      <c r="U99" s="721">
        <f>R99*N99</f>
        <v>459300</v>
      </c>
      <c r="V99" s="735"/>
      <c r="W99" s="735"/>
      <c r="X99" s="945">
        <v>1902</v>
      </c>
      <c r="Y99" s="946"/>
      <c r="Z99" s="947" t="s">
        <v>192</v>
      </c>
      <c r="AA99" s="948"/>
      <c r="AB99" s="942">
        <v>300</v>
      </c>
      <c r="AC99" s="943"/>
      <c r="AD99" s="944"/>
      <c r="AE99" s="721">
        <f>AB99*X99</f>
        <v>570600</v>
      </c>
      <c r="AF99" s="735"/>
      <c r="AG99" s="722"/>
      <c r="AH99" s="233">
        <f>AE99-U99</f>
        <v>111300</v>
      </c>
      <c r="AI99" s="500">
        <f>AH99/U99*100</f>
        <v>24.232527759634227</v>
      </c>
    </row>
    <row r="100" spans="1:35" ht="6" customHeight="1">
      <c r="A100" s="387"/>
      <c r="B100" s="234"/>
      <c r="C100" s="234"/>
      <c r="D100" s="234"/>
      <c r="E100" s="234"/>
      <c r="F100" s="235"/>
      <c r="G100" s="299"/>
      <c r="H100" s="306"/>
      <c r="I100" s="448"/>
      <c r="J100" s="448"/>
      <c r="K100" s="448"/>
      <c r="L100" s="448"/>
      <c r="M100" s="448"/>
      <c r="N100" s="949"/>
      <c r="O100" s="950"/>
      <c r="P100" s="947"/>
      <c r="Q100" s="948"/>
      <c r="R100" s="942"/>
      <c r="S100" s="943"/>
      <c r="T100" s="944"/>
      <c r="U100" s="721"/>
      <c r="V100" s="735"/>
      <c r="W100" s="722"/>
      <c r="X100" s="949"/>
      <c r="Y100" s="950"/>
      <c r="Z100" s="947"/>
      <c r="AA100" s="948"/>
      <c r="AB100" s="942"/>
      <c r="AC100" s="943"/>
      <c r="AD100" s="944"/>
      <c r="AE100" s="721"/>
      <c r="AF100" s="735"/>
      <c r="AG100" s="722"/>
      <c r="AH100" s="233"/>
      <c r="AI100" s="527"/>
    </row>
    <row r="101" spans="1:35" s="311" customFormat="1" ht="15" customHeight="1">
      <c r="A101" s="414" t="s">
        <v>592</v>
      </c>
      <c r="B101" s="234"/>
      <c r="C101" s="234"/>
      <c r="D101" s="234"/>
      <c r="E101" s="234"/>
      <c r="F101" s="235"/>
      <c r="G101" s="306" t="s">
        <v>265</v>
      </c>
      <c r="H101" s="307"/>
      <c r="I101" s="228"/>
      <c r="J101" s="228"/>
      <c r="K101" s="228"/>
      <c r="L101" s="228"/>
      <c r="M101" s="228"/>
      <c r="N101" s="949"/>
      <c r="O101" s="950"/>
      <c r="P101" s="947"/>
      <c r="Q101" s="948"/>
      <c r="R101" s="942"/>
      <c r="S101" s="943"/>
      <c r="T101" s="944"/>
      <c r="U101" s="721">
        <f>U102+U105</f>
        <v>4641000</v>
      </c>
      <c r="V101" s="735"/>
      <c r="W101" s="735"/>
      <c r="X101" s="949"/>
      <c r="Y101" s="950"/>
      <c r="Z101" s="947"/>
      <c r="AA101" s="948"/>
      <c r="AB101" s="942"/>
      <c r="AC101" s="943"/>
      <c r="AD101" s="944"/>
      <c r="AE101" s="721">
        <f>AE102+AE105</f>
        <v>7934000</v>
      </c>
      <c r="AF101" s="735"/>
      <c r="AG101" s="722"/>
      <c r="AH101" s="233">
        <f>AE101-U101</f>
        <v>3293000</v>
      </c>
      <c r="AI101" s="500">
        <f>AH101/U101*100</f>
        <v>70.95453566041802</v>
      </c>
    </row>
    <row r="102" spans="1:35" s="311" customFormat="1" ht="15" customHeight="1">
      <c r="A102" s="414" t="s">
        <v>593</v>
      </c>
      <c r="B102" s="234"/>
      <c r="C102" s="234"/>
      <c r="D102" s="234"/>
      <c r="E102" s="234"/>
      <c r="F102" s="235"/>
      <c r="G102" s="306" t="s">
        <v>395</v>
      </c>
      <c r="H102" s="307"/>
      <c r="I102" s="228"/>
      <c r="J102" s="228"/>
      <c r="K102" s="228"/>
      <c r="L102" s="228"/>
      <c r="M102" s="228"/>
      <c r="N102" s="945"/>
      <c r="O102" s="946"/>
      <c r="P102" s="947"/>
      <c r="Q102" s="948"/>
      <c r="R102" s="942"/>
      <c r="S102" s="943"/>
      <c r="T102" s="944"/>
      <c r="U102" s="721">
        <f>U103</f>
        <v>1200000</v>
      </c>
      <c r="V102" s="735"/>
      <c r="W102" s="735"/>
      <c r="X102" s="945"/>
      <c r="Y102" s="946"/>
      <c r="Z102" s="947"/>
      <c r="AA102" s="948"/>
      <c r="AB102" s="942"/>
      <c r="AC102" s="943"/>
      <c r="AD102" s="944"/>
      <c r="AE102" s="721">
        <f>AE103</f>
        <v>1200000</v>
      </c>
      <c r="AF102" s="735"/>
      <c r="AG102" s="722"/>
      <c r="AH102" s="233"/>
      <c r="AI102" s="500"/>
    </row>
    <row r="103" spans="1:35" ht="18" customHeight="1">
      <c r="A103" s="417"/>
      <c r="B103" s="228"/>
      <c r="C103" s="228"/>
      <c r="D103" s="228"/>
      <c r="E103" s="228"/>
      <c r="F103" s="322"/>
      <c r="G103" s="238" t="s">
        <v>396</v>
      </c>
      <c r="H103" s="313"/>
      <c r="I103" s="189"/>
      <c r="J103" s="228"/>
      <c r="K103" s="228"/>
      <c r="L103" s="228"/>
      <c r="M103" s="228"/>
      <c r="N103" s="945">
        <v>48</v>
      </c>
      <c r="O103" s="946"/>
      <c r="P103" s="947" t="s">
        <v>167</v>
      </c>
      <c r="Q103" s="948"/>
      <c r="R103" s="942">
        <v>25000</v>
      </c>
      <c r="S103" s="943"/>
      <c r="T103" s="944"/>
      <c r="U103" s="721">
        <f>R103*N103</f>
        <v>1200000</v>
      </c>
      <c r="V103" s="735"/>
      <c r="W103" s="735"/>
      <c r="X103" s="945">
        <v>48</v>
      </c>
      <c r="Y103" s="946"/>
      <c r="Z103" s="947" t="s">
        <v>167</v>
      </c>
      <c r="AA103" s="948"/>
      <c r="AB103" s="942">
        <v>25000</v>
      </c>
      <c r="AC103" s="943"/>
      <c r="AD103" s="944"/>
      <c r="AE103" s="721">
        <f>AB103*X103</f>
        <v>1200000</v>
      </c>
      <c r="AF103" s="735"/>
      <c r="AG103" s="722"/>
      <c r="AH103" s="233">
        <f>AE103-U103</f>
        <v>0</v>
      </c>
      <c r="AI103" s="500">
        <f>AH103/U103*100</f>
        <v>0</v>
      </c>
    </row>
    <row r="104" spans="1:35" ht="18" customHeight="1">
      <c r="A104" s="417"/>
      <c r="B104" s="228"/>
      <c r="C104" s="228"/>
      <c r="D104" s="228"/>
      <c r="E104" s="228"/>
      <c r="F104" s="322"/>
      <c r="G104" s="228" t="s">
        <v>397</v>
      </c>
      <c r="H104" s="313"/>
      <c r="I104" s="189"/>
      <c r="J104" s="228"/>
      <c r="K104" s="228"/>
      <c r="L104" s="228"/>
      <c r="M104" s="228"/>
      <c r="N104" s="949"/>
      <c r="O104" s="950"/>
      <c r="P104" s="947"/>
      <c r="Q104" s="948"/>
      <c r="R104" s="942"/>
      <c r="S104" s="943"/>
      <c r="T104" s="944"/>
      <c r="U104" s="721"/>
      <c r="V104" s="735"/>
      <c r="W104" s="722"/>
      <c r="X104" s="949"/>
      <c r="Y104" s="950"/>
      <c r="Z104" s="947"/>
      <c r="AA104" s="948"/>
      <c r="AB104" s="942"/>
      <c r="AC104" s="943"/>
      <c r="AD104" s="944"/>
      <c r="AE104" s="721"/>
      <c r="AF104" s="735"/>
      <c r="AG104" s="722"/>
      <c r="AH104" s="233"/>
      <c r="AI104" s="527"/>
    </row>
    <row r="105" spans="1:35" ht="18" customHeight="1">
      <c r="A105" s="414" t="s">
        <v>594</v>
      </c>
      <c r="B105" s="228"/>
      <c r="C105" s="228"/>
      <c r="D105" s="228"/>
      <c r="E105" s="228"/>
      <c r="F105" s="322"/>
      <c r="G105" s="228" t="s">
        <v>398</v>
      </c>
      <c r="H105" s="313"/>
      <c r="I105" s="189"/>
      <c r="J105" s="228"/>
      <c r="K105" s="228"/>
      <c r="L105" s="228"/>
      <c r="M105" s="228"/>
      <c r="N105" s="304"/>
      <c r="O105" s="305"/>
      <c r="P105" s="300"/>
      <c r="Q105" s="301"/>
      <c r="R105" s="308"/>
      <c r="S105" s="309"/>
      <c r="T105" s="310"/>
      <c r="U105" s="721">
        <f>U106+U109+U112</f>
        <v>3441000</v>
      </c>
      <c r="V105" s="735"/>
      <c r="W105" s="722"/>
      <c r="X105" s="304"/>
      <c r="Y105" s="305"/>
      <c r="Z105" s="300"/>
      <c r="AA105" s="301"/>
      <c r="AB105" s="308"/>
      <c r="AC105" s="309"/>
      <c r="AD105" s="310"/>
      <c r="AE105" s="721">
        <f>AE106+AE109+AE112</f>
        <v>6734000</v>
      </c>
      <c r="AF105" s="735"/>
      <c r="AG105" s="722"/>
      <c r="AH105" s="233">
        <f>AE105-U105</f>
        <v>3293000</v>
      </c>
      <c r="AI105" s="500">
        <f>AH105/U105*100</f>
        <v>95.6989247311828</v>
      </c>
    </row>
    <row r="106" spans="1:35" ht="18" customHeight="1">
      <c r="A106" s="417"/>
      <c r="B106" s="228"/>
      <c r="C106" s="228"/>
      <c r="D106" s="228"/>
      <c r="E106" s="228"/>
      <c r="F106" s="322"/>
      <c r="G106" s="228" t="s">
        <v>399</v>
      </c>
      <c r="H106" s="313"/>
      <c r="I106" s="189"/>
      <c r="J106" s="228"/>
      <c r="K106" s="228"/>
      <c r="L106" s="228"/>
      <c r="M106" s="228"/>
      <c r="N106" s="945"/>
      <c r="O106" s="946"/>
      <c r="P106" s="947"/>
      <c r="Q106" s="948"/>
      <c r="R106" s="942"/>
      <c r="S106" s="943"/>
      <c r="T106" s="944"/>
      <c r="U106" s="721">
        <f>U107+U108</f>
        <v>2220000</v>
      </c>
      <c r="V106" s="735"/>
      <c r="W106" s="735"/>
      <c r="X106" s="945"/>
      <c r="Y106" s="946"/>
      <c r="Z106" s="947"/>
      <c r="AA106" s="948"/>
      <c r="AB106" s="942"/>
      <c r="AC106" s="943"/>
      <c r="AD106" s="944"/>
      <c r="AE106" s="721">
        <f>AE107+AE108</f>
        <v>2220000</v>
      </c>
      <c r="AF106" s="735"/>
      <c r="AG106" s="722"/>
      <c r="AH106" s="233"/>
      <c r="AI106" s="500"/>
    </row>
    <row r="107" spans="1:35" ht="18" customHeight="1">
      <c r="A107" s="417"/>
      <c r="B107" s="228"/>
      <c r="C107" s="228"/>
      <c r="D107" s="228"/>
      <c r="E107" s="228"/>
      <c r="F107" s="322"/>
      <c r="G107" s="601" t="s">
        <v>400</v>
      </c>
      <c r="H107" s="313"/>
      <c r="I107" s="189"/>
      <c r="J107" s="228"/>
      <c r="K107" s="228"/>
      <c r="L107" s="228"/>
      <c r="M107" s="228"/>
      <c r="N107" s="945">
        <v>60</v>
      </c>
      <c r="O107" s="946"/>
      <c r="P107" s="947" t="s">
        <v>167</v>
      </c>
      <c r="Q107" s="948"/>
      <c r="R107" s="942">
        <v>10000</v>
      </c>
      <c r="S107" s="943"/>
      <c r="T107" s="944"/>
      <c r="U107" s="721">
        <f>R107*N107</f>
        <v>600000</v>
      </c>
      <c r="V107" s="735"/>
      <c r="W107" s="735"/>
      <c r="X107" s="945">
        <v>60</v>
      </c>
      <c r="Y107" s="946"/>
      <c r="Z107" s="947" t="s">
        <v>167</v>
      </c>
      <c r="AA107" s="948"/>
      <c r="AB107" s="942">
        <v>10000</v>
      </c>
      <c r="AC107" s="943"/>
      <c r="AD107" s="944"/>
      <c r="AE107" s="721">
        <f>AB107*X107</f>
        <v>600000</v>
      </c>
      <c r="AF107" s="735"/>
      <c r="AG107" s="722"/>
      <c r="AH107" s="233">
        <f aca="true" t="shared" si="6" ref="AH107:AH114">AE107-U107</f>
        <v>0</v>
      </c>
      <c r="AI107" s="500">
        <f aca="true" t="shared" si="7" ref="AI107:AI114">AH107/U107*100</f>
        <v>0</v>
      </c>
    </row>
    <row r="108" spans="1:35" ht="18" customHeight="1">
      <c r="A108" s="417"/>
      <c r="B108" s="228"/>
      <c r="C108" s="228"/>
      <c r="D108" s="228"/>
      <c r="E108" s="228"/>
      <c r="F108" s="322"/>
      <c r="G108" s="601" t="s">
        <v>401</v>
      </c>
      <c r="H108" s="306"/>
      <c r="I108" s="306"/>
      <c r="J108" s="228"/>
      <c r="K108" s="228"/>
      <c r="L108" s="228"/>
      <c r="M108" s="228"/>
      <c r="N108" s="945">
        <v>60</v>
      </c>
      <c r="O108" s="946"/>
      <c r="P108" s="947" t="s">
        <v>254</v>
      </c>
      <c r="Q108" s="948"/>
      <c r="R108" s="942">
        <v>27000</v>
      </c>
      <c r="S108" s="943"/>
      <c r="T108" s="944"/>
      <c r="U108" s="721">
        <f>R108*N108</f>
        <v>1620000</v>
      </c>
      <c r="V108" s="735"/>
      <c r="W108" s="735"/>
      <c r="X108" s="945">
        <v>60</v>
      </c>
      <c r="Y108" s="946"/>
      <c r="Z108" s="947" t="s">
        <v>254</v>
      </c>
      <c r="AA108" s="948"/>
      <c r="AB108" s="942">
        <v>27000</v>
      </c>
      <c r="AC108" s="943"/>
      <c r="AD108" s="944"/>
      <c r="AE108" s="721">
        <f>AB108*X108</f>
        <v>1620000</v>
      </c>
      <c r="AF108" s="735"/>
      <c r="AG108" s="722"/>
      <c r="AH108" s="233">
        <f t="shared" si="6"/>
        <v>0</v>
      </c>
      <c r="AI108" s="500">
        <f t="shared" si="7"/>
        <v>0</v>
      </c>
    </row>
    <row r="109" spans="1:35" ht="18" customHeight="1">
      <c r="A109" s="417"/>
      <c r="B109" s="228"/>
      <c r="C109" s="228"/>
      <c r="D109" s="228"/>
      <c r="E109" s="228"/>
      <c r="F109" s="322"/>
      <c r="G109" s="228" t="s">
        <v>402</v>
      </c>
      <c r="H109" s="313"/>
      <c r="I109" s="306"/>
      <c r="J109" s="228"/>
      <c r="K109" s="228"/>
      <c r="L109" s="228"/>
      <c r="M109" s="228"/>
      <c r="N109" s="945"/>
      <c r="O109" s="946"/>
      <c r="P109" s="947"/>
      <c r="Q109" s="948"/>
      <c r="R109" s="942"/>
      <c r="S109" s="943"/>
      <c r="T109" s="944"/>
      <c r="U109" s="721">
        <f>U110+U111</f>
        <v>925000</v>
      </c>
      <c r="V109" s="735"/>
      <c r="W109" s="735"/>
      <c r="X109" s="945"/>
      <c r="Y109" s="946"/>
      <c r="Z109" s="947"/>
      <c r="AA109" s="948"/>
      <c r="AB109" s="942"/>
      <c r="AC109" s="943"/>
      <c r="AD109" s="944"/>
      <c r="AE109" s="721">
        <f>AE110+AE111</f>
        <v>4218000</v>
      </c>
      <c r="AF109" s="735"/>
      <c r="AG109" s="722"/>
      <c r="AH109" s="233">
        <f t="shared" si="6"/>
        <v>3293000</v>
      </c>
      <c r="AI109" s="500">
        <f t="shared" si="7"/>
        <v>356</v>
      </c>
    </row>
    <row r="110" spans="1:35" ht="18" customHeight="1">
      <c r="A110" s="417"/>
      <c r="B110" s="228"/>
      <c r="C110" s="228"/>
      <c r="D110" s="228"/>
      <c r="E110" s="228"/>
      <c r="F110" s="322"/>
      <c r="G110" s="601" t="s">
        <v>403</v>
      </c>
      <c r="H110" s="313"/>
      <c r="I110" s="307"/>
      <c r="J110" s="228"/>
      <c r="K110" s="228"/>
      <c r="L110" s="228"/>
      <c r="M110" s="228"/>
      <c r="N110" s="945">
        <v>25</v>
      </c>
      <c r="O110" s="946"/>
      <c r="P110" s="947" t="s">
        <v>167</v>
      </c>
      <c r="Q110" s="948"/>
      <c r="R110" s="942">
        <v>10000</v>
      </c>
      <c r="S110" s="943"/>
      <c r="T110" s="944"/>
      <c r="U110" s="721">
        <f>R110*N110</f>
        <v>250000</v>
      </c>
      <c r="V110" s="735"/>
      <c r="W110" s="735"/>
      <c r="X110" s="945">
        <v>114</v>
      </c>
      <c r="Y110" s="946"/>
      <c r="Z110" s="947" t="s">
        <v>167</v>
      </c>
      <c r="AA110" s="948"/>
      <c r="AB110" s="942">
        <v>10000</v>
      </c>
      <c r="AC110" s="943"/>
      <c r="AD110" s="944"/>
      <c r="AE110" s="721">
        <f>AB110*X110</f>
        <v>1140000</v>
      </c>
      <c r="AF110" s="735"/>
      <c r="AG110" s="722"/>
      <c r="AH110" s="233">
        <f t="shared" si="6"/>
        <v>890000</v>
      </c>
      <c r="AI110" s="500">
        <f t="shared" si="7"/>
        <v>356</v>
      </c>
    </row>
    <row r="111" spans="1:35" ht="18" customHeight="1">
      <c r="A111" s="417"/>
      <c r="B111" s="228"/>
      <c r="C111" s="228"/>
      <c r="D111" s="228"/>
      <c r="E111" s="228"/>
      <c r="F111" s="322"/>
      <c r="G111" s="601" t="s">
        <v>404</v>
      </c>
      <c r="H111" s="313"/>
      <c r="I111" s="307"/>
      <c r="J111" s="228"/>
      <c r="K111" s="228"/>
      <c r="L111" s="228"/>
      <c r="M111" s="228"/>
      <c r="N111" s="945">
        <v>25</v>
      </c>
      <c r="O111" s="946"/>
      <c r="P111" s="947" t="s">
        <v>254</v>
      </c>
      <c r="Q111" s="948"/>
      <c r="R111" s="942">
        <v>27000</v>
      </c>
      <c r="S111" s="943"/>
      <c r="T111" s="944"/>
      <c r="U111" s="721">
        <f>R111*N111</f>
        <v>675000</v>
      </c>
      <c r="V111" s="735"/>
      <c r="W111" s="735"/>
      <c r="X111" s="945">
        <v>114</v>
      </c>
      <c r="Y111" s="946"/>
      <c r="Z111" s="947" t="s">
        <v>254</v>
      </c>
      <c r="AA111" s="948"/>
      <c r="AB111" s="942">
        <v>27000</v>
      </c>
      <c r="AC111" s="943"/>
      <c r="AD111" s="944"/>
      <c r="AE111" s="721">
        <f>AB111*X111</f>
        <v>3078000</v>
      </c>
      <c r="AF111" s="735"/>
      <c r="AG111" s="722"/>
      <c r="AH111" s="233">
        <f t="shared" si="6"/>
        <v>2403000</v>
      </c>
      <c r="AI111" s="500">
        <f t="shared" si="7"/>
        <v>356</v>
      </c>
    </row>
    <row r="112" spans="1:35" ht="18" customHeight="1">
      <c r="A112" s="417"/>
      <c r="B112" s="228"/>
      <c r="C112" s="228"/>
      <c r="D112" s="228"/>
      <c r="E112" s="228"/>
      <c r="F112" s="322"/>
      <c r="G112" s="228" t="s">
        <v>405</v>
      </c>
      <c r="H112" s="313"/>
      <c r="I112" s="307"/>
      <c r="J112" s="228"/>
      <c r="K112" s="228"/>
      <c r="L112" s="228"/>
      <c r="M112" s="228"/>
      <c r="N112" s="945"/>
      <c r="O112" s="946"/>
      <c r="P112" s="947"/>
      <c r="Q112" s="948"/>
      <c r="R112" s="942"/>
      <c r="S112" s="943"/>
      <c r="T112" s="944"/>
      <c r="U112" s="721">
        <f>U113+U114</f>
        <v>296000</v>
      </c>
      <c r="V112" s="735"/>
      <c r="W112" s="735"/>
      <c r="X112" s="945"/>
      <c r="Y112" s="946"/>
      <c r="Z112" s="947"/>
      <c r="AA112" s="948"/>
      <c r="AB112" s="942"/>
      <c r="AC112" s="943"/>
      <c r="AD112" s="944"/>
      <c r="AE112" s="721">
        <f>AE113+AE114</f>
        <v>296000</v>
      </c>
      <c r="AF112" s="735"/>
      <c r="AG112" s="722"/>
      <c r="AH112" s="233">
        <f t="shared" si="6"/>
        <v>0</v>
      </c>
      <c r="AI112" s="500">
        <f t="shared" si="7"/>
        <v>0</v>
      </c>
    </row>
    <row r="113" spans="1:35" ht="18" customHeight="1">
      <c r="A113" s="417"/>
      <c r="B113" s="228"/>
      <c r="C113" s="228"/>
      <c r="D113" s="228"/>
      <c r="E113" s="228"/>
      <c r="F113" s="322"/>
      <c r="G113" s="601" t="s">
        <v>403</v>
      </c>
      <c r="H113" s="313"/>
      <c r="I113" s="307"/>
      <c r="J113" s="228"/>
      <c r="K113" s="228"/>
      <c r="L113" s="228"/>
      <c r="M113" s="228"/>
      <c r="N113" s="945">
        <v>8</v>
      </c>
      <c r="O113" s="946"/>
      <c r="P113" s="947" t="s">
        <v>167</v>
      </c>
      <c r="Q113" s="948"/>
      <c r="R113" s="942">
        <v>10000</v>
      </c>
      <c r="S113" s="943"/>
      <c r="T113" s="944"/>
      <c r="U113" s="721">
        <f>R113*N113</f>
        <v>80000</v>
      </c>
      <c r="V113" s="735"/>
      <c r="W113" s="735"/>
      <c r="X113" s="945">
        <v>8</v>
      </c>
      <c r="Y113" s="946"/>
      <c r="Z113" s="947" t="s">
        <v>167</v>
      </c>
      <c r="AA113" s="948"/>
      <c r="AB113" s="942">
        <v>10000</v>
      </c>
      <c r="AC113" s="943"/>
      <c r="AD113" s="944"/>
      <c r="AE113" s="721">
        <f>AB113*X113</f>
        <v>80000</v>
      </c>
      <c r="AF113" s="735"/>
      <c r="AG113" s="722"/>
      <c r="AH113" s="233">
        <f t="shared" si="6"/>
        <v>0</v>
      </c>
      <c r="AI113" s="500">
        <f t="shared" si="7"/>
        <v>0</v>
      </c>
    </row>
    <row r="114" spans="1:35" s="319" customFormat="1" ht="18" customHeight="1">
      <c r="A114" s="416"/>
      <c r="B114" s="317"/>
      <c r="C114" s="317"/>
      <c r="D114" s="317"/>
      <c r="E114" s="317"/>
      <c r="F114" s="318"/>
      <c r="G114" s="601" t="s">
        <v>404</v>
      </c>
      <c r="H114" s="317"/>
      <c r="I114" s="317"/>
      <c r="J114" s="317"/>
      <c r="K114" s="317"/>
      <c r="L114" s="317"/>
      <c r="M114" s="317"/>
      <c r="N114" s="945">
        <v>8</v>
      </c>
      <c r="O114" s="946"/>
      <c r="P114" s="947" t="s">
        <v>254</v>
      </c>
      <c r="Q114" s="948"/>
      <c r="R114" s="942">
        <v>27000</v>
      </c>
      <c r="S114" s="943"/>
      <c r="T114" s="944"/>
      <c r="U114" s="721">
        <f>R114*N114</f>
        <v>216000</v>
      </c>
      <c r="V114" s="735"/>
      <c r="W114" s="735"/>
      <c r="X114" s="945">
        <v>8</v>
      </c>
      <c r="Y114" s="946"/>
      <c r="Z114" s="947" t="s">
        <v>254</v>
      </c>
      <c r="AA114" s="948"/>
      <c r="AB114" s="942">
        <v>27000</v>
      </c>
      <c r="AC114" s="943"/>
      <c r="AD114" s="944"/>
      <c r="AE114" s="721">
        <f>AB114*X114</f>
        <v>216000</v>
      </c>
      <c r="AF114" s="735"/>
      <c r="AG114" s="722"/>
      <c r="AH114" s="233">
        <f t="shared" si="6"/>
        <v>0</v>
      </c>
      <c r="AI114" s="500">
        <f t="shared" si="7"/>
        <v>0</v>
      </c>
    </row>
    <row r="115" spans="1:37" s="8" customFormat="1" ht="39.75" customHeight="1" thickBot="1">
      <c r="A115" s="1051" t="s">
        <v>264</v>
      </c>
      <c r="B115" s="1052"/>
      <c r="C115" s="1052"/>
      <c r="D115" s="1052"/>
      <c r="E115" s="1052"/>
      <c r="F115" s="1052"/>
      <c r="G115" s="1052"/>
      <c r="H115" s="1052"/>
      <c r="I115" s="1052"/>
      <c r="J115" s="1052"/>
      <c r="K115" s="1052"/>
      <c r="L115" s="1052"/>
      <c r="M115" s="1052"/>
      <c r="N115" s="1052"/>
      <c r="O115" s="1052"/>
      <c r="P115" s="1052"/>
      <c r="Q115" s="1052"/>
      <c r="R115" s="1052"/>
      <c r="S115" s="1052"/>
      <c r="T115" s="1052"/>
      <c r="U115" s="1052"/>
      <c r="V115" s="1052"/>
      <c r="W115" s="1052"/>
      <c r="X115" s="1052"/>
      <c r="Y115" s="1052"/>
      <c r="Z115" s="1052"/>
      <c r="AA115" s="1052"/>
      <c r="AB115" s="1052"/>
      <c r="AC115" s="1052"/>
      <c r="AD115" s="1052"/>
      <c r="AE115" s="1052"/>
      <c r="AF115" s="1052"/>
      <c r="AG115" s="1052"/>
      <c r="AH115" s="1052"/>
      <c r="AI115" s="1053"/>
      <c r="AJ115" s="441"/>
      <c r="AK115" s="349"/>
    </row>
    <row r="116" spans="1:35" ht="16.5" customHeight="1">
      <c r="A116" s="417"/>
      <c r="B116" s="228"/>
      <c r="C116" s="228"/>
      <c r="D116" s="228"/>
      <c r="E116" s="228"/>
      <c r="F116" s="322"/>
      <c r="G116" s="323"/>
      <c r="H116" s="313"/>
      <c r="I116" s="307"/>
      <c r="J116" s="228"/>
      <c r="K116" s="228"/>
      <c r="L116" s="228"/>
      <c r="M116" s="228"/>
      <c r="N116" s="304"/>
      <c r="O116" s="305"/>
      <c r="P116" s="300"/>
      <c r="Q116" s="301"/>
      <c r="R116" s="308"/>
      <c r="S116" s="309"/>
      <c r="T116" s="310"/>
      <c r="U116" s="229"/>
      <c r="V116" s="233"/>
      <c r="W116" s="230"/>
      <c r="X116" s="304"/>
      <c r="Y116" s="305"/>
      <c r="Z116" s="300"/>
      <c r="AA116" s="301"/>
      <c r="AB116" s="308"/>
      <c r="AC116" s="309"/>
      <c r="AD116" s="310"/>
      <c r="AE116" s="587"/>
      <c r="AF116" s="453"/>
      <c r="AG116" s="513"/>
      <c r="AH116" s="233"/>
      <c r="AI116" s="527"/>
    </row>
    <row r="117" spans="1:36" s="311" customFormat="1" ht="15" customHeight="1">
      <c r="A117" s="414" t="s">
        <v>595</v>
      </c>
      <c r="B117" s="234"/>
      <c r="C117" s="234"/>
      <c r="D117" s="234"/>
      <c r="E117" s="234"/>
      <c r="F117" s="235"/>
      <c r="G117" s="306" t="s">
        <v>234</v>
      </c>
      <c r="H117" s="307"/>
      <c r="I117" s="228"/>
      <c r="J117" s="228"/>
      <c r="K117" s="228"/>
      <c r="L117" s="228"/>
      <c r="M117" s="228"/>
      <c r="N117" s="949"/>
      <c r="O117" s="950"/>
      <c r="P117" s="947"/>
      <c r="Q117" s="948"/>
      <c r="R117" s="942"/>
      <c r="S117" s="943"/>
      <c r="T117" s="944"/>
      <c r="U117" s="721">
        <f>U118</f>
        <v>9560000</v>
      </c>
      <c r="V117" s="735"/>
      <c r="W117" s="735"/>
      <c r="X117" s="949"/>
      <c r="Y117" s="950"/>
      <c r="Z117" s="947"/>
      <c r="AA117" s="948"/>
      <c r="AB117" s="942"/>
      <c r="AC117" s="943"/>
      <c r="AD117" s="944"/>
      <c r="AE117" s="721">
        <f>AE118</f>
        <v>21240000</v>
      </c>
      <c r="AF117" s="735"/>
      <c r="AG117" s="722"/>
      <c r="AH117" s="233">
        <f aca="true" t="shared" si="8" ref="AH117:AH122">AE117-U117</f>
        <v>11680000</v>
      </c>
      <c r="AI117" s="500">
        <f aca="true" t="shared" si="9" ref="AI117:AI122">AH117/U117*100</f>
        <v>122.17573221757323</v>
      </c>
      <c r="AJ117" s="604">
        <f>10160000-AH117</f>
        <v>-1520000</v>
      </c>
    </row>
    <row r="118" spans="1:35" s="311" customFormat="1" ht="15" customHeight="1">
      <c r="A118" s="414" t="s">
        <v>596</v>
      </c>
      <c r="B118" s="234"/>
      <c r="C118" s="234"/>
      <c r="D118" s="234"/>
      <c r="E118" s="234"/>
      <c r="F118" s="235"/>
      <c r="G118" s="306" t="s">
        <v>407</v>
      </c>
      <c r="H118" s="307"/>
      <c r="I118" s="228"/>
      <c r="J118" s="228"/>
      <c r="K118" s="228"/>
      <c r="L118" s="228"/>
      <c r="M118" s="228"/>
      <c r="N118" s="945"/>
      <c r="O118" s="946"/>
      <c r="P118" s="947"/>
      <c r="Q118" s="948"/>
      <c r="R118" s="942"/>
      <c r="S118" s="943"/>
      <c r="T118" s="944"/>
      <c r="U118" s="721">
        <f>U119+U123+U126+U129</f>
        <v>9560000</v>
      </c>
      <c r="V118" s="735"/>
      <c r="W118" s="735"/>
      <c r="X118" s="945"/>
      <c r="Y118" s="946"/>
      <c r="Z118" s="947"/>
      <c r="AA118" s="948"/>
      <c r="AB118" s="942"/>
      <c r="AC118" s="943"/>
      <c r="AD118" s="944"/>
      <c r="AE118" s="721">
        <f>AE119+AE123+AE126+AE129</f>
        <v>21240000</v>
      </c>
      <c r="AF118" s="735"/>
      <c r="AG118" s="722"/>
      <c r="AH118" s="233">
        <f t="shared" si="8"/>
        <v>11680000</v>
      </c>
      <c r="AI118" s="527">
        <f t="shared" si="9"/>
        <v>122.17573221757323</v>
      </c>
    </row>
    <row r="119" spans="1:35" ht="18" customHeight="1">
      <c r="A119" s="417"/>
      <c r="B119" s="228"/>
      <c r="C119" s="228"/>
      <c r="D119" s="228"/>
      <c r="E119" s="228"/>
      <c r="F119" s="322"/>
      <c r="G119" s="228" t="s">
        <v>408</v>
      </c>
      <c r="H119" s="432"/>
      <c r="I119" s="307"/>
      <c r="J119" s="228"/>
      <c r="K119" s="228"/>
      <c r="L119" s="228"/>
      <c r="M119" s="228"/>
      <c r="N119" s="949"/>
      <c r="O119" s="950"/>
      <c r="P119" s="947"/>
      <c r="Q119" s="948"/>
      <c r="R119" s="942"/>
      <c r="S119" s="943"/>
      <c r="T119" s="944"/>
      <c r="U119" s="721">
        <f>SUM(U120:W122)</f>
        <v>3960000</v>
      </c>
      <c r="V119" s="735"/>
      <c r="W119" s="722"/>
      <c r="X119" s="721"/>
      <c r="Y119" s="722"/>
      <c r="Z119" s="947"/>
      <c r="AA119" s="948"/>
      <c r="AB119" s="942"/>
      <c r="AC119" s="943"/>
      <c r="AD119" s="944"/>
      <c r="AE119" s="721">
        <f>SUM(AE120:AG122)</f>
        <v>4740000</v>
      </c>
      <c r="AF119" s="735"/>
      <c r="AG119" s="722"/>
      <c r="AH119" s="233">
        <f t="shared" si="8"/>
        <v>780000</v>
      </c>
      <c r="AI119" s="527">
        <f t="shared" si="9"/>
        <v>19.696969696969695</v>
      </c>
    </row>
    <row r="120" spans="1:36" s="327" customFormat="1" ht="18" customHeight="1">
      <c r="A120" s="418"/>
      <c r="B120" s="324"/>
      <c r="C120" s="324"/>
      <c r="D120" s="324"/>
      <c r="E120" s="324"/>
      <c r="F120" s="325"/>
      <c r="G120" s="601" t="s">
        <v>409</v>
      </c>
      <c r="H120" s="228"/>
      <c r="I120" s="307"/>
      <c r="J120" s="228"/>
      <c r="K120" s="326"/>
      <c r="L120" s="324"/>
      <c r="M120" s="324"/>
      <c r="N120" s="945">
        <v>8</v>
      </c>
      <c r="O120" s="946"/>
      <c r="P120" s="947" t="s">
        <v>239</v>
      </c>
      <c r="Q120" s="948"/>
      <c r="R120" s="942">
        <v>120000</v>
      </c>
      <c r="S120" s="943"/>
      <c r="T120" s="944"/>
      <c r="U120" s="721">
        <f>R120*N120</f>
        <v>960000</v>
      </c>
      <c r="V120" s="735"/>
      <c r="W120" s="735"/>
      <c r="X120" s="945">
        <v>8</v>
      </c>
      <c r="Y120" s="946"/>
      <c r="Z120" s="947" t="s">
        <v>239</v>
      </c>
      <c r="AA120" s="948"/>
      <c r="AB120" s="942">
        <v>120000</v>
      </c>
      <c r="AC120" s="943"/>
      <c r="AD120" s="944"/>
      <c r="AE120" s="721">
        <f>AB120*X120</f>
        <v>960000</v>
      </c>
      <c r="AF120" s="735"/>
      <c r="AG120" s="722"/>
      <c r="AH120" s="233">
        <f t="shared" si="8"/>
        <v>0</v>
      </c>
      <c r="AI120" s="527">
        <f t="shared" si="9"/>
        <v>0</v>
      </c>
      <c r="AJ120" s="443"/>
    </row>
    <row r="121" spans="1:36" s="327" customFormat="1" ht="18" customHeight="1">
      <c r="A121" s="418"/>
      <c r="B121" s="324"/>
      <c r="C121" s="324"/>
      <c r="D121" s="324"/>
      <c r="E121" s="324"/>
      <c r="F121" s="325"/>
      <c r="G121" s="601" t="s">
        <v>410</v>
      </c>
      <c r="H121" s="228"/>
      <c r="I121" s="307"/>
      <c r="J121" s="228"/>
      <c r="K121" s="326"/>
      <c r="L121" s="324"/>
      <c r="M121" s="324"/>
      <c r="N121" s="945">
        <v>20</v>
      </c>
      <c r="O121" s="946"/>
      <c r="P121" s="947" t="s">
        <v>239</v>
      </c>
      <c r="Q121" s="948"/>
      <c r="R121" s="942">
        <v>80000</v>
      </c>
      <c r="S121" s="943"/>
      <c r="T121" s="944"/>
      <c r="U121" s="721">
        <f>R121*N121</f>
        <v>1600000</v>
      </c>
      <c r="V121" s="735"/>
      <c r="W121" s="735"/>
      <c r="X121" s="945">
        <v>28</v>
      </c>
      <c r="Y121" s="946"/>
      <c r="Z121" s="947" t="s">
        <v>239</v>
      </c>
      <c r="AA121" s="948"/>
      <c r="AB121" s="942">
        <v>80000</v>
      </c>
      <c r="AC121" s="943"/>
      <c r="AD121" s="944"/>
      <c r="AE121" s="721">
        <f>AB121*X121</f>
        <v>2240000</v>
      </c>
      <c r="AF121" s="735"/>
      <c r="AG121" s="722"/>
      <c r="AH121" s="233">
        <f t="shared" si="8"/>
        <v>640000</v>
      </c>
      <c r="AI121" s="527">
        <f t="shared" si="9"/>
        <v>40</v>
      </c>
      <c r="AJ121" s="443"/>
    </row>
    <row r="122" spans="1:36" s="327" customFormat="1" ht="18" customHeight="1">
      <c r="A122" s="418"/>
      <c r="B122" s="324"/>
      <c r="C122" s="324"/>
      <c r="D122" s="324"/>
      <c r="E122" s="324"/>
      <c r="F122" s="325"/>
      <c r="G122" s="601" t="s">
        <v>411</v>
      </c>
      <c r="H122" s="228"/>
      <c r="I122" s="306"/>
      <c r="J122" s="228"/>
      <c r="K122" s="228"/>
      <c r="L122" s="228"/>
      <c r="M122" s="228"/>
      <c r="N122" s="945">
        <v>20</v>
      </c>
      <c r="O122" s="946"/>
      <c r="P122" s="947" t="s">
        <v>239</v>
      </c>
      <c r="Q122" s="948"/>
      <c r="R122" s="942">
        <v>70000</v>
      </c>
      <c r="S122" s="943"/>
      <c r="T122" s="944"/>
      <c r="U122" s="721">
        <f>R122*N122</f>
        <v>1400000</v>
      </c>
      <c r="V122" s="735"/>
      <c r="W122" s="735"/>
      <c r="X122" s="945">
        <v>22</v>
      </c>
      <c r="Y122" s="946"/>
      <c r="Z122" s="947" t="s">
        <v>239</v>
      </c>
      <c r="AA122" s="948"/>
      <c r="AB122" s="942">
        <v>70000</v>
      </c>
      <c r="AC122" s="943"/>
      <c r="AD122" s="944"/>
      <c r="AE122" s="721">
        <f>AB122*X122</f>
        <v>1540000</v>
      </c>
      <c r="AF122" s="735"/>
      <c r="AG122" s="722"/>
      <c r="AH122" s="233">
        <f t="shared" si="8"/>
        <v>140000</v>
      </c>
      <c r="AI122" s="527">
        <f t="shared" si="9"/>
        <v>10</v>
      </c>
      <c r="AJ122" s="443"/>
    </row>
    <row r="123" spans="1:36" s="327" customFormat="1" ht="18" customHeight="1">
      <c r="A123" s="418"/>
      <c r="B123" s="324"/>
      <c r="C123" s="324"/>
      <c r="D123" s="324"/>
      <c r="E123" s="324"/>
      <c r="F123" s="325"/>
      <c r="G123" s="238" t="s">
        <v>412</v>
      </c>
      <c r="H123" s="313"/>
      <c r="I123" s="307"/>
      <c r="J123" s="228"/>
      <c r="K123" s="228"/>
      <c r="L123" s="228"/>
      <c r="M123" s="228"/>
      <c r="N123" s="949"/>
      <c r="O123" s="950"/>
      <c r="P123" s="947"/>
      <c r="Q123" s="948"/>
      <c r="R123" s="942"/>
      <c r="S123" s="943"/>
      <c r="T123" s="944"/>
      <c r="U123" s="721">
        <f>SUM(U124:W127)</f>
        <v>5100000</v>
      </c>
      <c r="V123" s="735"/>
      <c r="W123" s="722"/>
      <c r="X123" s="721"/>
      <c r="Y123" s="722"/>
      <c r="Z123" s="947"/>
      <c r="AA123" s="948"/>
      <c r="AB123" s="942"/>
      <c r="AC123" s="943"/>
      <c r="AD123" s="944"/>
      <c r="AE123" s="721">
        <f>AE124</f>
        <v>5100000</v>
      </c>
      <c r="AF123" s="735"/>
      <c r="AG123" s="722"/>
      <c r="AH123" s="233">
        <f>AE123-U123</f>
        <v>0</v>
      </c>
      <c r="AI123" s="527">
        <f>AH123/U123*100</f>
        <v>0</v>
      </c>
      <c r="AJ123" s="443"/>
    </row>
    <row r="124" spans="1:36" s="327" customFormat="1" ht="18" customHeight="1">
      <c r="A124" s="418"/>
      <c r="B124" s="324"/>
      <c r="C124" s="324"/>
      <c r="D124" s="324"/>
      <c r="E124" s="324"/>
      <c r="F124" s="325"/>
      <c r="G124" s="601" t="s">
        <v>413</v>
      </c>
      <c r="H124" s="313"/>
      <c r="I124" s="307"/>
      <c r="J124" s="228"/>
      <c r="K124" s="326"/>
      <c r="L124" s="324"/>
      <c r="M124" s="324"/>
      <c r="N124" s="945">
        <v>68</v>
      </c>
      <c r="O124" s="946"/>
      <c r="P124" s="947" t="s">
        <v>239</v>
      </c>
      <c r="Q124" s="948"/>
      <c r="R124" s="942">
        <v>75000</v>
      </c>
      <c r="S124" s="943"/>
      <c r="T124" s="944"/>
      <c r="U124" s="721">
        <f>R124*N124</f>
        <v>5100000</v>
      </c>
      <c r="V124" s="735"/>
      <c r="W124" s="735"/>
      <c r="X124" s="945">
        <v>68</v>
      </c>
      <c r="Y124" s="946"/>
      <c r="Z124" s="947" t="s">
        <v>239</v>
      </c>
      <c r="AA124" s="948"/>
      <c r="AB124" s="942">
        <v>75000</v>
      </c>
      <c r="AC124" s="943"/>
      <c r="AD124" s="944"/>
      <c r="AE124" s="721">
        <f>AB124*X124</f>
        <v>5100000</v>
      </c>
      <c r="AF124" s="735"/>
      <c r="AG124" s="722"/>
      <c r="AH124" s="233">
        <f>AE124-U124</f>
        <v>0</v>
      </c>
      <c r="AI124" s="527">
        <f>AH124/U124*100</f>
        <v>0</v>
      </c>
      <c r="AJ124" s="443"/>
    </row>
    <row r="125" spans="1:36" s="327" customFormat="1" ht="18" customHeight="1">
      <c r="A125" s="418"/>
      <c r="B125" s="324"/>
      <c r="C125" s="324"/>
      <c r="D125" s="324"/>
      <c r="E125" s="324"/>
      <c r="F125" s="325"/>
      <c r="G125" s="601" t="s">
        <v>414</v>
      </c>
      <c r="H125" s="313"/>
      <c r="I125" s="307"/>
      <c r="J125" s="228"/>
      <c r="K125" s="326"/>
      <c r="L125" s="324"/>
      <c r="M125" s="324"/>
      <c r="N125" s="304"/>
      <c r="O125" s="305"/>
      <c r="P125" s="300"/>
      <c r="Q125" s="301"/>
      <c r="R125" s="308"/>
      <c r="S125" s="309"/>
      <c r="T125" s="310"/>
      <c r="U125" s="229"/>
      <c r="V125" s="233"/>
      <c r="W125" s="230"/>
      <c r="X125" s="304"/>
      <c r="Y125" s="305"/>
      <c r="Z125" s="300"/>
      <c r="AA125" s="301"/>
      <c r="AB125" s="308"/>
      <c r="AC125" s="309"/>
      <c r="AD125" s="310"/>
      <c r="AE125" s="229"/>
      <c r="AF125" s="233"/>
      <c r="AG125" s="230"/>
      <c r="AH125" s="233"/>
      <c r="AI125" s="527"/>
      <c r="AJ125" s="443"/>
    </row>
    <row r="126" spans="1:36" s="327" customFormat="1" ht="18" customHeight="1">
      <c r="A126" s="418"/>
      <c r="B126" s="324"/>
      <c r="C126" s="324"/>
      <c r="D126" s="324"/>
      <c r="E126" s="324"/>
      <c r="F126" s="325"/>
      <c r="G126" s="238" t="s">
        <v>571</v>
      </c>
      <c r="H126" s="313"/>
      <c r="I126" s="307"/>
      <c r="J126" s="228"/>
      <c r="K126" s="228"/>
      <c r="L126" s="228"/>
      <c r="M126" s="228"/>
      <c r="N126" s="949"/>
      <c r="O126" s="950"/>
      <c r="P126" s="947"/>
      <c r="Q126" s="948"/>
      <c r="R126" s="942"/>
      <c r="S126" s="943"/>
      <c r="T126" s="944"/>
      <c r="U126" s="721">
        <v>0</v>
      </c>
      <c r="V126" s="735"/>
      <c r="W126" s="722"/>
      <c r="X126" s="949"/>
      <c r="Y126" s="950"/>
      <c r="Z126" s="947"/>
      <c r="AA126" s="948"/>
      <c r="AB126" s="942"/>
      <c r="AC126" s="943"/>
      <c r="AD126" s="944"/>
      <c r="AE126" s="721">
        <f>AE127+AE128</f>
        <v>8550000</v>
      </c>
      <c r="AF126" s="735"/>
      <c r="AG126" s="722"/>
      <c r="AH126" s="233">
        <f>AE126-U126</f>
        <v>8550000</v>
      </c>
      <c r="AI126" s="527">
        <v>0</v>
      </c>
      <c r="AJ126" s="443"/>
    </row>
    <row r="127" spans="1:37" s="327" customFormat="1" ht="18" customHeight="1">
      <c r="A127" s="418"/>
      <c r="B127" s="324"/>
      <c r="C127" s="324"/>
      <c r="D127" s="324"/>
      <c r="E127" s="324"/>
      <c r="F127" s="325"/>
      <c r="G127" s="601" t="s">
        <v>418</v>
      </c>
      <c r="H127" s="313"/>
      <c r="I127" s="307"/>
      <c r="J127" s="228"/>
      <c r="K127" s="326"/>
      <c r="L127" s="324"/>
      <c r="M127" s="324"/>
      <c r="N127" s="945">
        <v>0</v>
      </c>
      <c r="O127" s="946"/>
      <c r="P127" s="947" t="s">
        <v>182</v>
      </c>
      <c r="Q127" s="948"/>
      <c r="R127" s="942">
        <v>0</v>
      </c>
      <c r="S127" s="943"/>
      <c r="T127" s="944"/>
      <c r="U127" s="721">
        <f>R127*N127</f>
        <v>0</v>
      </c>
      <c r="V127" s="735"/>
      <c r="W127" s="735"/>
      <c r="X127" s="945">
        <v>78</v>
      </c>
      <c r="Y127" s="946"/>
      <c r="Z127" s="947" t="s">
        <v>239</v>
      </c>
      <c r="AA127" s="948"/>
      <c r="AB127" s="942">
        <v>75000</v>
      </c>
      <c r="AC127" s="943"/>
      <c r="AD127" s="944"/>
      <c r="AE127" s="721">
        <f>AB127*X127</f>
        <v>5850000</v>
      </c>
      <c r="AF127" s="735"/>
      <c r="AG127" s="722"/>
      <c r="AH127" s="233">
        <f>AE127-U127</f>
        <v>5850000</v>
      </c>
      <c r="AI127" s="527">
        <v>0</v>
      </c>
      <c r="AJ127" s="443"/>
      <c r="AK127" s="605"/>
    </row>
    <row r="128" spans="1:36" s="327" customFormat="1" ht="18" customHeight="1">
      <c r="A128" s="418"/>
      <c r="B128" s="324"/>
      <c r="C128" s="324"/>
      <c r="D128" s="324"/>
      <c r="E128" s="324"/>
      <c r="F128" s="325"/>
      <c r="G128" s="601" t="s">
        <v>419</v>
      </c>
      <c r="H128" s="313"/>
      <c r="I128" s="307"/>
      <c r="J128" s="228"/>
      <c r="K128" s="326"/>
      <c r="L128" s="324"/>
      <c r="M128" s="324"/>
      <c r="N128" s="945">
        <v>0</v>
      </c>
      <c r="O128" s="946"/>
      <c r="P128" s="947" t="s">
        <v>182</v>
      </c>
      <c r="Q128" s="948"/>
      <c r="R128" s="942">
        <v>0</v>
      </c>
      <c r="S128" s="943"/>
      <c r="T128" s="944"/>
      <c r="U128" s="721">
        <f>R128*N128</f>
        <v>0</v>
      </c>
      <c r="V128" s="735"/>
      <c r="W128" s="735"/>
      <c r="X128" s="945">
        <v>36</v>
      </c>
      <c r="Y128" s="946"/>
      <c r="Z128" s="947" t="s">
        <v>239</v>
      </c>
      <c r="AA128" s="948"/>
      <c r="AB128" s="942">
        <v>75000</v>
      </c>
      <c r="AC128" s="943"/>
      <c r="AD128" s="944"/>
      <c r="AE128" s="721">
        <f>X128*AB128</f>
        <v>2700000</v>
      </c>
      <c r="AF128" s="735"/>
      <c r="AG128" s="722"/>
      <c r="AH128" s="233">
        <f>AE128-U128</f>
        <v>2700000</v>
      </c>
      <c r="AI128" s="527">
        <v>0</v>
      </c>
      <c r="AJ128" s="443"/>
    </row>
    <row r="129" spans="1:36" ht="18" customHeight="1">
      <c r="A129" s="417"/>
      <c r="B129" s="228"/>
      <c r="C129" s="228"/>
      <c r="D129" s="228"/>
      <c r="E129" s="228"/>
      <c r="F129" s="322"/>
      <c r="G129" s="238" t="s">
        <v>570</v>
      </c>
      <c r="H129" s="439"/>
      <c r="I129" s="228"/>
      <c r="J129" s="228"/>
      <c r="K129" s="228"/>
      <c r="L129" s="228"/>
      <c r="M129" s="228"/>
      <c r="N129" s="945">
        <v>5</v>
      </c>
      <c r="O129" s="946"/>
      <c r="P129" s="947" t="s">
        <v>382</v>
      </c>
      <c r="Q129" s="948"/>
      <c r="R129" s="942">
        <v>100000</v>
      </c>
      <c r="S129" s="943"/>
      <c r="T129" s="944"/>
      <c r="U129" s="721">
        <f>R129*N129</f>
        <v>500000</v>
      </c>
      <c r="V129" s="735"/>
      <c r="W129" s="735"/>
      <c r="X129" s="721" t="s">
        <v>563</v>
      </c>
      <c r="Y129" s="735"/>
      <c r="Z129" s="735"/>
      <c r="AA129" s="722"/>
      <c r="AB129" s="942">
        <v>2850000</v>
      </c>
      <c r="AC129" s="943"/>
      <c r="AD129" s="944"/>
      <c r="AE129" s="721">
        <f>AB129</f>
        <v>2850000</v>
      </c>
      <c r="AF129" s="735"/>
      <c r="AG129" s="722"/>
      <c r="AH129" s="233">
        <f>AE129-U129</f>
        <v>2350000</v>
      </c>
      <c r="AI129" s="500">
        <f>AH129/U129*100</f>
        <v>470</v>
      </c>
      <c r="AJ129" s="442"/>
    </row>
    <row r="130" spans="1:35" ht="6.75" customHeight="1">
      <c r="A130" s="417"/>
      <c r="B130" s="228"/>
      <c r="C130" s="228"/>
      <c r="D130" s="228"/>
      <c r="E130" s="228"/>
      <c r="F130" s="322"/>
      <c r="G130" s="329"/>
      <c r="H130" s="313"/>
      <c r="I130" s="228"/>
      <c r="J130" s="228"/>
      <c r="K130" s="228"/>
      <c r="L130" s="228"/>
      <c r="M130" s="228"/>
      <c r="N130" s="721"/>
      <c r="O130" s="1037"/>
      <c r="P130" s="721"/>
      <c r="Q130" s="1037"/>
      <c r="R130" s="1038"/>
      <c r="S130" s="914"/>
      <c r="T130" s="1037"/>
      <c r="U130" s="721"/>
      <c r="V130" s="914"/>
      <c r="W130" s="1037"/>
      <c r="X130" s="328"/>
      <c r="Y130" s="330"/>
      <c r="Z130" s="331"/>
      <c r="AA130" s="332"/>
      <c r="AB130" s="309"/>
      <c r="AC130" s="309"/>
      <c r="AD130" s="310"/>
      <c r="AE130" s="229"/>
      <c r="AF130" s="233"/>
      <c r="AG130" s="230"/>
      <c r="AH130" s="233"/>
      <c r="AI130" s="413"/>
    </row>
    <row r="131" spans="1:37" ht="22.5" customHeight="1" thickBot="1">
      <c r="A131" s="1018" t="s">
        <v>194</v>
      </c>
      <c r="B131" s="1019"/>
      <c r="C131" s="1019"/>
      <c r="D131" s="1019"/>
      <c r="E131" s="1019"/>
      <c r="F131" s="1019"/>
      <c r="G131" s="1019"/>
      <c r="H131" s="1019"/>
      <c r="I131" s="1019"/>
      <c r="J131" s="1019"/>
      <c r="K131" s="1019"/>
      <c r="L131" s="1019"/>
      <c r="M131" s="1019"/>
      <c r="N131" s="1019"/>
      <c r="O131" s="1019"/>
      <c r="P131" s="1019"/>
      <c r="Q131" s="1019"/>
      <c r="R131" s="1019"/>
      <c r="S131" s="1019"/>
      <c r="T131" s="1020"/>
      <c r="U131" s="1021">
        <f>U29</f>
        <v>30000000</v>
      </c>
      <c r="V131" s="1022"/>
      <c r="W131" s="1023"/>
      <c r="X131" s="1024" t="s">
        <v>194</v>
      </c>
      <c r="Y131" s="1025"/>
      <c r="Z131" s="1025"/>
      <c r="AA131" s="1025"/>
      <c r="AB131" s="1025"/>
      <c r="AC131" s="1025"/>
      <c r="AD131" s="1026"/>
      <c r="AE131" s="1021">
        <f>AE29</f>
        <v>45000000</v>
      </c>
      <c r="AF131" s="1022"/>
      <c r="AG131" s="1023"/>
      <c r="AH131" s="496">
        <f>AE131-U131</f>
        <v>15000000</v>
      </c>
      <c r="AI131" s="519">
        <f>AH131/U131*100</f>
        <v>50</v>
      </c>
      <c r="AK131" s="312"/>
    </row>
    <row r="132" spans="1:37" ht="24" customHeight="1" thickTop="1">
      <c r="A132" s="419"/>
      <c r="B132" s="456" t="s">
        <v>259</v>
      </c>
      <c r="C132" s="94"/>
      <c r="D132" s="94"/>
      <c r="E132" s="94"/>
      <c r="F132" s="94"/>
      <c r="G132" s="94"/>
      <c r="H132" s="94"/>
      <c r="I132" s="138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334"/>
      <c r="X132" s="1034" t="s">
        <v>97</v>
      </c>
      <c r="Y132" s="1035"/>
      <c r="Z132" s="1035"/>
      <c r="AA132" s="1035"/>
      <c r="AB132" s="1035"/>
      <c r="AC132" s="1035"/>
      <c r="AD132" s="1035"/>
      <c r="AE132" s="1035"/>
      <c r="AF132" s="1035"/>
      <c r="AG132" s="1035"/>
      <c r="AH132" s="1035"/>
      <c r="AI132" s="1036"/>
      <c r="AJ132" s="432"/>
      <c r="AK132" s="514"/>
    </row>
    <row r="133" spans="1:37" s="337" customFormat="1" ht="18" customHeight="1">
      <c r="A133" s="420"/>
      <c r="B133" s="94" t="s">
        <v>26</v>
      </c>
      <c r="C133" s="350"/>
      <c r="D133" s="94"/>
      <c r="E133" s="351" t="s">
        <v>57</v>
      </c>
      <c r="F133" s="1046">
        <v>7500000</v>
      </c>
      <c r="G133" s="1046"/>
      <c r="H133" s="1046"/>
      <c r="I133" s="1046"/>
      <c r="J133" s="91"/>
      <c r="K133" s="335"/>
      <c r="L133" s="335"/>
      <c r="M133" s="335"/>
      <c r="N133" s="335"/>
      <c r="O133" s="335"/>
      <c r="P133" s="335"/>
      <c r="Q133" s="91"/>
      <c r="R133" s="91"/>
      <c r="S133" s="75"/>
      <c r="T133" s="91"/>
      <c r="U133" s="91"/>
      <c r="V133" s="91"/>
      <c r="W133" s="336"/>
      <c r="X133" s="1031"/>
      <c r="Y133" s="1032"/>
      <c r="Z133" s="1032"/>
      <c r="AA133" s="1032"/>
      <c r="AB133" s="1032"/>
      <c r="AC133" s="1032"/>
      <c r="AD133" s="1032"/>
      <c r="AE133" s="1032"/>
      <c r="AF133" s="1032"/>
      <c r="AG133" s="1032"/>
      <c r="AH133" s="1032"/>
      <c r="AI133" s="1033"/>
      <c r="AJ133" s="344"/>
      <c r="AK133" s="515"/>
    </row>
    <row r="134" spans="1:36" s="337" customFormat="1" ht="18" customHeight="1">
      <c r="A134" s="420"/>
      <c r="B134" s="94" t="s">
        <v>27</v>
      </c>
      <c r="C134" s="350"/>
      <c r="D134" s="94"/>
      <c r="E134" s="351" t="s">
        <v>57</v>
      </c>
      <c r="F134" s="1046">
        <v>7500000</v>
      </c>
      <c r="G134" s="1046"/>
      <c r="H134" s="1046"/>
      <c r="I134" s="1046"/>
      <c r="J134" s="91"/>
      <c r="K134" s="335"/>
      <c r="L134" s="335"/>
      <c r="M134" s="335"/>
      <c r="N134" s="335"/>
      <c r="O134" s="335"/>
      <c r="P134" s="335"/>
      <c r="Q134" s="91"/>
      <c r="R134" s="91"/>
      <c r="S134" s="75"/>
      <c r="T134" s="91"/>
      <c r="U134" s="91"/>
      <c r="V134" s="91"/>
      <c r="W134" s="336"/>
      <c r="X134" s="338"/>
      <c r="Y134" s="335"/>
      <c r="Z134" s="335"/>
      <c r="AA134" s="91"/>
      <c r="AB134" s="91"/>
      <c r="AC134" s="75"/>
      <c r="AD134" s="91"/>
      <c r="AE134" s="91"/>
      <c r="AF134" s="91"/>
      <c r="AG134" s="91"/>
      <c r="AH134" s="91"/>
      <c r="AI134" s="375"/>
      <c r="AJ134" s="344"/>
    </row>
    <row r="135" spans="1:36" s="337" customFormat="1" ht="17.25" customHeight="1">
      <c r="A135" s="420"/>
      <c r="B135" s="94" t="s">
        <v>28</v>
      </c>
      <c r="C135" s="350"/>
      <c r="D135" s="94"/>
      <c r="E135" s="351" t="s">
        <v>57</v>
      </c>
      <c r="F135" s="1046">
        <v>7500000</v>
      </c>
      <c r="G135" s="1046"/>
      <c r="H135" s="1046"/>
      <c r="I135" s="1046"/>
      <c r="J135" s="91"/>
      <c r="K135" s="335"/>
      <c r="L135" s="335"/>
      <c r="M135" s="335"/>
      <c r="N135" s="335"/>
      <c r="O135" s="335"/>
      <c r="P135" s="335"/>
      <c r="Q135" s="91"/>
      <c r="R135" s="91"/>
      <c r="S135" s="75"/>
      <c r="T135" s="91"/>
      <c r="U135" s="91"/>
      <c r="V135" s="91"/>
      <c r="W135" s="91"/>
      <c r="X135" s="1028"/>
      <c r="Y135" s="1029"/>
      <c r="Z135" s="1029"/>
      <c r="AA135" s="1029"/>
      <c r="AB135" s="1029"/>
      <c r="AC135" s="1029"/>
      <c r="AD135" s="1029"/>
      <c r="AE135" s="1029"/>
      <c r="AF135" s="1029"/>
      <c r="AG135" s="1029"/>
      <c r="AH135" s="1029"/>
      <c r="AI135" s="1030"/>
      <c r="AJ135" s="344"/>
    </row>
    <row r="136" spans="1:36" s="337" customFormat="1" ht="16.5" customHeight="1">
      <c r="A136" s="420"/>
      <c r="B136" s="94" t="s">
        <v>29</v>
      </c>
      <c r="C136" s="352"/>
      <c r="D136" s="353"/>
      <c r="E136" s="351" t="s">
        <v>57</v>
      </c>
      <c r="F136" s="1047">
        <v>22500000</v>
      </c>
      <c r="G136" s="1047"/>
      <c r="H136" s="1047"/>
      <c r="I136" s="1047"/>
      <c r="J136" s="91"/>
      <c r="K136" s="339"/>
      <c r="L136" s="339"/>
      <c r="M136" s="339"/>
      <c r="N136" s="339"/>
      <c r="O136" s="339"/>
      <c r="P136" s="339"/>
      <c r="Q136" s="91"/>
      <c r="R136" s="91"/>
      <c r="S136" s="144"/>
      <c r="T136" s="91"/>
      <c r="U136" s="91"/>
      <c r="V136" s="91"/>
      <c r="W136" s="91"/>
      <c r="X136" s="1028" t="s">
        <v>225</v>
      </c>
      <c r="Y136" s="1029"/>
      <c r="Z136" s="1029"/>
      <c r="AA136" s="1029"/>
      <c r="AB136" s="1029"/>
      <c r="AC136" s="1029"/>
      <c r="AD136" s="1029"/>
      <c r="AE136" s="1029"/>
      <c r="AF136" s="1029"/>
      <c r="AG136" s="1029"/>
      <c r="AH136" s="1029"/>
      <c r="AI136" s="1030"/>
      <c r="AJ136" s="344"/>
    </row>
    <row r="137" spans="1:36" s="337" customFormat="1" ht="16.5" customHeight="1">
      <c r="A137" s="420"/>
      <c r="B137" s="94"/>
      <c r="C137" s="94"/>
      <c r="D137" s="354" t="s">
        <v>25</v>
      </c>
      <c r="E137" s="355" t="s">
        <v>57</v>
      </c>
      <c r="F137" s="1048">
        <f>SUM(F133:I136)</f>
        <v>45000000</v>
      </c>
      <c r="G137" s="1048"/>
      <c r="H137" s="1048"/>
      <c r="I137" s="1048"/>
      <c r="J137" s="91"/>
      <c r="K137" s="91"/>
      <c r="L137" s="91"/>
      <c r="M137" s="91"/>
      <c r="N137" s="91"/>
      <c r="O137" s="91"/>
      <c r="P137" s="91"/>
      <c r="Q137" s="91"/>
      <c r="R137" s="91"/>
      <c r="S137" s="75"/>
      <c r="T137" s="91"/>
      <c r="U137" s="143"/>
      <c r="V137" s="143"/>
      <c r="W137" s="340"/>
      <c r="X137" s="1031" t="str">
        <f>'Pemel Gdng'!AB57</f>
        <v>Pembina Tingkat I</v>
      </c>
      <c r="Y137" s="1032"/>
      <c r="Z137" s="1032"/>
      <c r="AA137" s="1032"/>
      <c r="AB137" s="1032"/>
      <c r="AC137" s="1032"/>
      <c r="AD137" s="1032"/>
      <c r="AE137" s="1032"/>
      <c r="AF137" s="1032"/>
      <c r="AG137" s="1032"/>
      <c r="AH137" s="1032"/>
      <c r="AI137" s="1033"/>
      <c r="AJ137" s="344"/>
    </row>
    <row r="138" spans="1:36" s="337" customFormat="1" ht="15" customHeight="1">
      <c r="A138" s="421"/>
      <c r="B138" s="145"/>
      <c r="C138" s="145"/>
      <c r="D138" s="356"/>
      <c r="E138" s="357"/>
      <c r="F138" s="358"/>
      <c r="G138" s="358"/>
      <c r="H138" s="358"/>
      <c r="I138" s="358"/>
      <c r="J138" s="146"/>
      <c r="K138" s="146"/>
      <c r="L138" s="146"/>
      <c r="M138" s="146"/>
      <c r="N138" s="146"/>
      <c r="O138" s="146"/>
      <c r="P138" s="146"/>
      <c r="Q138" s="146"/>
      <c r="R138" s="146"/>
      <c r="S138" s="171"/>
      <c r="T138" s="146"/>
      <c r="U138" s="341"/>
      <c r="V138" s="341"/>
      <c r="W138" s="342"/>
      <c r="X138" s="1027" t="s">
        <v>136</v>
      </c>
      <c r="Y138" s="711"/>
      <c r="Z138" s="711"/>
      <c r="AA138" s="711"/>
      <c r="AB138" s="711"/>
      <c r="AC138" s="711"/>
      <c r="AD138" s="711"/>
      <c r="AE138" s="711"/>
      <c r="AF138" s="711"/>
      <c r="AG138" s="711"/>
      <c r="AH138" s="711"/>
      <c r="AI138" s="712"/>
      <c r="AJ138" s="344"/>
    </row>
    <row r="139" spans="1:36" s="337" customFormat="1" ht="18" customHeight="1">
      <c r="A139" s="751" t="s">
        <v>260</v>
      </c>
      <c r="B139" s="752"/>
      <c r="C139" s="752"/>
      <c r="D139" s="752"/>
      <c r="E139" s="752"/>
      <c r="F139" s="752"/>
      <c r="G139" s="752"/>
      <c r="H139" s="752"/>
      <c r="I139" s="752"/>
      <c r="J139" s="752"/>
      <c r="K139" s="752"/>
      <c r="L139" s="752"/>
      <c r="M139" s="752"/>
      <c r="N139" s="752"/>
      <c r="O139" s="752"/>
      <c r="P139" s="752"/>
      <c r="Q139" s="752"/>
      <c r="R139" s="752"/>
      <c r="S139" s="752"/>
      <c r="T139" s="752"/>
      <c r="U139" s="752"/>
      <c r="V139" s="752"/>
      <c r="W139" s="1039"/>
      <c r="X139" s="1040" t="str">
        <f>'Pemel Gdng'!AB61</f>
        <v>Wonosobo,          Agustus 2019</v>
      </c>
      <c r="Y139" s="1041"/>
      <c r="Z139" s="1041"/>
      <c r="AA139" s="1041"/>
      <c r="AB139" s="1041"/>
      <c r="AC139" s="1041"/>
      <c r="AD139" s="1041"/>
      <c r="AE139" s="1041"/>
      <c r="AF139" s="1041"/>
      <c r="AG139" s="1041"/>
      <c r="AH139" s="1041"/>
      <c r="AI139" s="1042"/>
      <c r="AJ139" s="344"/>
    </row>
    <row r="140" spans="1:36" s="337" customFormat="1" ht="12.75" customHeight="1">
      <c r="A140" s="362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1043"/>
      <c r="Y140" s="1044"/>
      <c r="Z140" s="1044"/>
      <c r="AA140" s="1044"/>
      <c r="AB140" s="1044"/>
      <c r="AC140" s="1044"/>
      <c r="AD140" s="1044"/>
      <c r="AE140" s="1044"/>
      <c r="AF140" s="1044"/>
      <c r="AG140" s="1044"/>
      <c r="AH140" s="1044"/>
      <c r="AI140" s="1045"/>
      <c r="AJ140" s="344"/>
    </row>
    <row r="141" spans="1:36" s="337" customFormat="1" ht="15.75" customHeight="1">
      <c r="A141" s="394"/>
      <c r="B141" s="267" t="s">
        <v>31</v>
      </c>
      <c r="C141" s="91" t="s">
        <v>195</v>
      </c>
      <c r="D141" s="91"/>
      <c r="E141" s="92"/>
      <c r="F141" s="92"/>
      <c r="G141" s="92" t="s">
        <v>201</v>
      </c>
      <c r="H141" s="344"/>
      <c r="I141" s="344"/>
      <c r="J141" s="344"/>
      <c r="K141" s="344"/>
      <c r="L141" s="272"/>
      <c r="M141" s="346" t="s">
        <v>196</v>
      </c>
      <c r="N141" s="91"/>
      <c r="O141" s="91"/>
      <c r="P141" s="91"/>
      <c r="Q141" s="91"/>
      <c r="R141" s="91"/>
      <c r="S141" s="75"/>
      <c r="T141" s="91"/>
      <c r="U141" s="91"/>
      <c r="V141" s="91"/>
      <c r="W141" s="91"/>
      <c r="X141" s="1031" t="s">
        <v>30</v>
      </c>
      <c r="Y141" s="1032"/>
      <c r="Z141" s="1032"/>
      <c r="AA141" s="1032"/>
      <c r="AB141" s="1032"/>
      <c r="AC141" s="1032"/>
      <c r="AD141" s="1032"/>
      <c r="AE141" s="1032"/>
      <c r="AF141" s="1032"/>
      <c r="AG141" s="1032"/>
      <c r="AH141" s="1032"/>
      <c r="AI141" s="1033"/>
      <c r="AJ141" s="344"/>
    </row>
    <row r="142" spans="1:36" s="337" customFormat="1" ht="18" customHeight="1">
      <c r="A142" s="394"/>
      <c r="B142" s="267"/>
      <c r="C142" s="91"/>
      <c r="D142" s="91"/>
      <c r="E142" s="91"/>
      <c r="F142" s="91"/>
      <c r="G142" s="91"/>
      <c r="H142" s="344"/>
      <c r="I142" s="344"/>
      <c r="J142" s="344"/>
      <c r="K142" s="344"/>
      <c r="L142" s="91"/>
      <c r="M142" s="347"/>
      <c r="N142" s="91"/>
      <c r="O142" s="91"/>
      <c r="P142" s="91"/>
      <c r="Q142" s="91"/>
      <c r="R142" s="91"/>
      <c r="S142" s="75"/>
      <c r="T142" s="91"/>
      <c r="U142" s="91"/>
      <c r="V142" s="91"/>
      <c r="W142" s="91"/>
      <c r="X142" s="1031" t="s">
        <v>53</v>
      </c>
      <c r="Y142" s="1032"/>
      <c r="Z142" s="1032"/>
      <c r="AA142" s="1032"/>
      <c r="AB142" s="1032"/>
      <c r="AC142" s="1032"/>
      <c r="AD142" s="1032"/>
      <c r="AE142" s="1032"/>
      <c r="AF142" s="1032"/>
      <c r="AG142" s="1032"/>
      <c r="AH142" s="1032"/>
      <c r="AI142" s="1033"/>
      <c r="AJ142" s="344"/>
    </row>
    <row r="143" spans="1:36" s="337" customFormat="1" ht="18" customHeight="1">
      <c r="A143" s="394"/>
      <c r="B143" s="267" t="s">
        <v>32</v>
      </c>
      <c r="C143" s="91" t="s">
        <v>219</v>
      </c>
      <c r="D143" s="91"/>
      <c r="E143" s="92"/>
      <c r="F143" s="92"/>
      <c r="G143" s="92" t="s">
        <v>420</v>
      </c>
      <c r="H143" s="344"/>
      <c r="I143" s="344"/>
      <c r="J143" s="344"/>
      <c r="K143" s="344"/>
      <c r="L143" s="92"/>
      <c r="M143" s="347"/>
      <c r="N143" s="272"/>
      <c r="O143" s="92"/>
      <c r="P143" s="272"/>
      <c r="Q143" s="272" t="s">
        <v>32</v>
      </c>
      <c r="R143" s="92" t="s">
        <v>197</v>
      </c>
      <c r="S143" s="153"/>
      <c r="T143" s="91"/>
      <c r="U143" s="91"/>
      <c r="V143" s="91"/>
      <c r="W143" s="91"/>
      <c r="X143" s="343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422"/>
      <c r="AJ143" s="344"/>
    </row>
    <row r="144" spans="1:36" s="337" customFormat="1" ht="15" customHeight="1">
      <c r="A144" s="362"/>
      <c r="B144" s="91"/>
      <c r="C144" s="91"/>
      <c r="D144" s="210"/>
      <c r="E144" s="210"/>
      <c r="F144" s="210"/>
      <c r="G144" s="92"/>
      <c r="H144" s="344"/>
      <c r="I144" s="344"/>
      <c r="J144" s="344"/>
      <c r="K144" s="344"/>
      <c r="L144" s="210"/>
      <c r="M144" s="348"/>
      <c r="N144" s="91"/>
      <c r="O144" s="91"/>
      <c r="P144" s="91"/>
      <c r="Q144" s="91"/>
      <c r="R144" s="210"/>
      <c r="S144" s="75"/>
      <c r="T144" s="210"/>
      <c r="U144" s="210"/>
      <c r="V144" s="210"/>
      <c r="W144" s="210"/>
      <c r="X144" s="345"/>
      <c r="Y144" s="92"/>
      <c r="Z144" s="92"/>
      <c r="AA144" s="91"/>
      <c r="AB144" s="91"/>
      <c r="AC144" s="153"/>
      <c r="AD144" s="91"/>
      <c r="AE144" s="91"/>
      <c r="AF144" s="91"/>
      <c r="AG144" s="91"/>
      <c r="AH144" s="91"/>
      <c r="AI144" s="375"/>
      <c r="AJ144" s="344"/>
    </row>
    <row r="145" spans="1:36" s="337" customFormat="1" ht="16.5" customHeight="1">
      <c r="A145" s="396"/>
      <c r="B145" s="267" t="s">
        <v>33</v>
      </c>
      <c r="C145" s="91" t="s">
        <v>219</v>
      </c>
      <c r="D145" s="91"/>
      <c r="E145" s="75"/>
      <c r="F145" s="92"/>
      <c r="G145" s="92" t="s">
        <v>199</v>
      </c>
      <c r="H145" s="344"/>
      <c r="I145" s="344"/>
      <c r="J145" s="344"/>
      <c r="K145" s="344"/>
      <c r="L145" s="272"/>
      <c r="M145" s="346" t="s">
        <v>198</v>
      </c>
      <c r="N145" s="75"/>
      <c r="O145" s="75"/>
      <c r="P145" s="75"/>
      <c r="Q145" s="75"/>
      <c r="R145" s="273"/>
      <c r="S145" s="144"/>
      <c r="T145" s="273"/>
      <c r="U145" s="273"/>
      <c r="V145" s="91"/>
      <c r="W145" s="91"/>
      <c r="X145" s="1028"/>
      <c r="Y145" s="1029"/>
      <c r="Z145" s="1029"/>
      <c r="AA145" s="1029"/>
      <c r="AB145" s="1029"/>
      <c r="AC145" s="1029"/>
      <c r="AD145" s="1029"/>
      <c r="AE145" s="1029"/>
      <c r="AF145" s="1029"/>
      <c r="AG145" s="1029"/>
      <c r="AH145" s="1029"/>
      <c r="AI145" s="1030"/>
      <c r="AJ145" s="344"/>
    </row>
    <row r="146" spans="1:36" s="337" customFormat="1" ht="16.5" customHeight="1">
      <c r="A146" s="396"/>
      <c r="B146" s="267"/>
      <c r="C146" s="91"/>
      <c r="D146" s="91"/>
      <c r="E146" s="75"/>
      <c r="F146" s="92"/>
      <c r="G146" s="92"/>
      <c r="H146" s="344"/>
      <c r="I146" s="344"/>
      <c r="J146" s="344"/>
      <c r="K146" s="344"/>
      <c r="L146" s="272"/>
      <c r="M146" s="346"/>
      <c r="N146" s="75"/>
      <c r="O146" s="75"/>
      <c r="P146" s="75"/>
      <c r="Q146" s="75"/>
      <c r="R146" s="273"/>
      <c r="S146" s="144"/>
      <c r="T146" s="273"/>
      <c r="U146" s="273"/>
      <c r="V146" s="91"/>
      <c r="W146" s="91"/>
      <c r="X146" s="1028" t="str">
        <f>'Pemel Gdng'!AB67</f>
        <v>Drs. M. KRISTIJADI, M.Si</v>
      </c>
      <c r="Y146" s="1029"/>
      <c r="Z146" s="1029"/>
      <c r="AA146" s="1029"/>
      <c r="AB146" s="1029"/>
      <c r="AC146" s="1029"/>
      <c r="AD146" s="1029"/>
      <c r="AE146" s="1029"/>
      <c r="AF146" s="1029"/>
      <c r="AG146" s="1029"/>
      <c r="AH146" s="1029"/>
      <c r="AI146" s="1030"/>
      <c r="AJ146" s="344"/>
    </row>
    <row r="147" spans="1:35" s="344" customFormat="1" ht="15" customHeight="1">
      <c r="A147" s="396"/>
      <c r="B147" s="267"/>
      <c r="C147" s="91"/>
      <c r="D147" s="91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273"/>
      <c r="R147" s="273"/>
      <c r="S147" s="75"/>
      <c r="T147" s="273"/>
      <c r="U147" s="273"/>
      <c r="V147" s="91"/>
      <c r="W147" s="91"/>
      <c r="X147" s="1031" t="str">
        <f>Litrik!AB63</f>
        <v>NIP.  19681226 199403 1 005</v>
      </c>
      <c r="Y147" s="1032"/>
      <c r="Z147" s="1032"/>
      <c r="AA147" s="1032"/>
      <c r="AB147" s="1032"/>
      <c r="AC147" s="1032"/>
      <c r="AD147" s="1032"/>
      <c r="AE147" s="1032"/>
      <c r="AF147" s="1032"/>
      <c r="AG147" s="1032"/>
      <c r="AH147" s="1032"/>
      <c r="AI147" s="1033"/>
    </row>
    <row r="148" spans="1:35" s="344" customFormat="1" ht="3" customHeight="1" thickBot="1">
      <c r="A148" s="423"/>
      <c r="B148" s="424"/>
      <c r="C148" s="424"/>
      <c r="D148" s="424"/>
      <c r="E148" s="380"/>
      <c r="F148" s="380"/>
      <c r="G148" s="380"/>
      <c r="H148" s="380"/>
      <c r="I148" s="380"/>
      <c r="J148" s="380"/>
      <c r="K148" s="380"/>
      <c r="L148" s="380"/>
      <c r="M148" s="380"/>
      <c r="N148" s="380"/>
      <c r="O148" s="380"/>
      <c r="P148" s="380"/>
      <c r="Q148" s="380"/>
      <c r="R148" s="380"/>
      <c r="S148" s="382"/>
      <c r="T148" s="380"/>
      <c r="U148" s="380"/>
      <c r="V148" s="380"/>
      <c r="W148" s="380"/>
      <c r="X148" s="425"/>
      <c r="Y148" s="380"/>
      <c r="Z148" s="380"/>
      <c r="AA148" s="380"/>
      <c r="AB148" s="380"/>
      <c r="AC148" s="382"/>
      <c r="AD148" s="380"/>
      <c r="AE148" s="380"/>
      <c r="AF148" s="380"/>
      <c r="AG148" s="380"/>
      <c r="AH148" s="380"/>
      <c r="AI148" s="383"/>
    </row>
    <row r="149" spans="1:23" s="344" customFormat="1" ht="15" customHeight="1">
      <c r="A149" s="75"/>
      <c r="B149" s="75"/>
      <c r="C149" s="75"/>
      <c r="D149" s="75"/>
      <c r="E149" s="267"/>
      <c r="F149" s="91"/>
      <c r="G149" s="75"/>
      <c r="H149" s="75"/>
      <c r="I149" s="75"/>
      <c r="J149" s="272"/>
      <c r="K149" s="92"/>
      <c r="L149" s="75"/>
      <c r="M149" s="75"/>
      <c r="N149" s="75"/>
      <c r="O149" s="75"/>
      <c r="P149" s="75"/>
      <c r="Q149" s="273"/>
      <c r="R149" s="273"/>
      <c r="S149" s="75"/>
      <c r="T149" s="273"/>
      <c r="U149" s="273"/>
      <c r="V149" s="91"/>
      <c r="W149" s="91"/>
    </row>
    <row r="150" spans="1:35" s="191" customFormat="1" ht="15" customHeight="1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</row>
    <row r="151" spans="1:35" s="191" customFormat="1" ht="15" customHeight="1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</row>
  </sheetData>
  <sheetProtection/>
  <mergeCells count="769">
    <mergeCell ref="J6:AI6"/>
    <mergeCell ref="X129:AA129"/>
    <mergeCell ref="AH20:AI20"/>
    <mergeCell ref="AH18:AI18"/>
    <mergeCell ref="AH19:AI19"/>
    <mergeCell ref="A40:AI40"/>
    <mergeCell ref="A79:AI79"/>
    <mergeCell ref="AD17:AG17"/>
    <mergeCell ref="AD20:AG20"/>
    <mergeCell ref="AB48:AD48"/>
    <mergeCell ref="AE48:AG48"/>
    <mergeCell ref="N49:O49"/>
    <mergeCell ref="P49:Q49"/>
    <mergeCell ref="R49:T49"/>
    <mergeCell ref="AH17:AI17"/>
    <mergeCell ref="U117:W117"/>
    <mergeCell ref="X117:Y117"/>
    <mergeCell ref="AB101:AD101"/>
    <mergeCell ref="A115:AI115"/>
    <mergeCell ref="Z117:AA117"/>
    <mergeCell ref="N101:O101"/>
    <mergeCell ref="R102:T102"/>
    <mergeCell ref="N117:O117"/>
    <mergeCell ref="P117:Q117"/>
    <mergeCell ref="AE101:AG101"/>
    <mergeCell ref="N102:O102"/>
    <mergeCell ref="P102:Q102"/>
    <mergeCell ref="P101:Q101"/>
    <mergeCell ref="R101:T101"/>
    <mergeCell ref="U101:W101"/>
    <mergeCell ref="X103:Y103"/>
    <mergeCell ref="N111:O111"/>
    <mergeCell ref="P111:Q111"/>
    <mergeCell ref="N104:O104"/>
    <mergeCell ref="P104:Q104"/>
    <mergeCell ref="R104:T104"/>
    <mergeCell ref="N103:O103"/>
    <mergeCell ref="AE114:AG114"/>
    <mergeCell ref="R117:T117"/>
    <mergeCell ref="Z114:AA114"/>
    <mergeCell ref="AB114:AD114"/>
    <mergeCell ref="AB117:AD117"/>
    <mergeCell ref="AE117:AG117"/>
    <mergeCell ref="P103:Q103"/>
    <mergeCell ref="R103:T103"/>
    <mergeCell ref="AE120:AG120"/>
    <mergeCell ref="AB110:AD110"/>
    <mergeCell ref="AE119:AG119"/>
    <mergeCell ref="AB120:AD120"/>
    <mergeCell ref="AB103:AD103"/>
    <mergeCell ref="Z119:AA119"/>
    <mergeCell ref="R120:T120"/>
    <mergeCell ref="U120:W120"/>
    <mergeCell ref="N110:O110"/>
    <mergeCell ref="P110:Q110"/>
    <mergeCell ref="R110:T110"/>
    <mergeCell ref="U110:W110"/>
    <mergeCell ref="X110:Y110"/>
    <mergeCell ref="X119:Y119"/>
    <mergeCell ref="N118:O118"/>
    <mergeCell ref="P118:Q118"/>
    <mergeCell ref="R118:T118"/>
    <mergeCell ref="U118:W118"/>
    <mergeCell ref="X120:Y120"/>
    <mergeCell ref="AD18:AG18"/>
    <mergeCell ref="Z120:AA120"/>
    <mergeCell ref="Z118:AA118"/>
    <mergeCell ref="AB118:AD118"/>
    <mergeCell ref="AE118:AG118"/>
    <mergeCell ref="AB119:AD119"/>
    <mergeCell ref="X118:Y118"/>
    <mergeCell ref="AE112:AG112"/>
    <mergeCell ref="AB112:AD112"/>
    <mergeCell ref="N119:O119"/>
    <mergeCell ref="P119:Q119"/>
    <mergeCell ref="R119:T119"/>
    <mergeCell ref="U119:W119"/>
    <mergeCell ref="P120:Q120"/>
    <mergeCell ref="F134:I134"/>
    <mergeCell ref="P121:Q121"/>
    <mergeCell ref="R122:T122"/>
    <mergeCell ref="U122:W122"/>
    <mergeCell ref="F135:I135"/>
    <mergeCell ref="F136:I136"/>
    <mergeCell ref="F137:I137"/>
    <mergeCell ref="F133:I133"/>
    <mergeCell ref="N120:O120"/>
    <mergeCell ref="N121:O121"/>
    <mergeCell ref="N122:O122"/>
    <mergeCell ref="X141:AI141"/>
    <mergeCell ref="X142:AI142"/>
    <mergeCell ref="X145:AI145"/>
    <mergeCell ref="X146:AI146"/>
    <mergeCell ref="X147:AI147"/>
    <mergeCell ref="A139:W139"/>
    <mergeCell ref="X139:AI140"/>
    <mergeCell ref="X138:AI138"/>
    <mergeCell ref="X135:AI135"/>
    <mergeCell ref="X136:AI136"/>
    <mergeCell ref="X137:AI137"/>
    <mergeCell ref="X132:AI133"/>
    <mergeCell ref="N130:O130"/>
    <mergeCell ref="P130:Q130"/>
    <mergeCell ref="R130:T130"/>
    <mergeCell ref="U130:W130"/>
    <mergeCell ref="AB128:AD128"/>
    <mergeCell ref="AE128:AG128"/>
    <mergeCell ref="A131:T131"/>
    <mergeCell ref="U131:W131"/>
    <mergeCell ref="X131:AD131"/>
    <mergeCell ref="AE131:AG131"/>
    <mergeCell ref="N128:O128"/>
    <mergeCell ref="P128:Q128"/>
    <mergeCell ref="R128:T128"/>
    <mergeCell ref="U128:W128"/>
    <mergeCell ref="X128:Y128"/>
    <mergeCell ref="Z128:AA128"/>
    <mergeCell ref="N129:O129"/>
    <mergeCell ref="P129:Q129"/>
    <mergeCell ref="R129:T129"/>
    <mergeCell ref="U129:W129"/>
    <mergeCell ref="AB129:AD129"/>
    <mergeCell ref="AE129:AG129"/>
    <mergeCell ref="AB123:AD123"/>
    <mergeCell ref="AE123:AG123"/>
    <mergeCell ref="N124:O124"/>
    <mergeCell ref="P124:Q124"/>
    <mergeCell ref="R124:T124"/>
    <mergeCell ref="U124:W124"/>
    <mergeCell ref="X124:Y124"/>
    <mergeCell ref="Z124:AA124"/>
    <mergeCell ref="AB124:AD124"/>
    <mergeCell ref="AE124:AG124"/>
    <mergeCell ref="N123:O123"/>
    <mergeCell ref="P123:Q123"/>
    <mergeCell ref="R123:T123"/>
    <mergeCell ref="U123:W123"/>
    <mergeCell ref="X123:Y123"/>
    <mergeCell ref="Z123:AA123"/>
    <mergeCell ref="N112:O112"/>
    <mergeCell ref="P112:Q112"/>
    <mergeCell ref="R112:T112"/>
    <mergeCell ref="U112:W112"/>
    <mergeCell ref="X112:Y112"/>
    <mergeCell ref="Z112:AA112"/>
    <mergeCell ref="R111:T111"/>
    <mergeCell ref="U111:W111"/>
    <mergeCell ref="X111:Y111"/>
    <mergeCell ref="Z111:AA111"/>
    <mergeCell ref="AE111:AG111"/>
    <mergeCell ref="U108:W108"/>
    <mergeCell ref="AE108:AG108"/>
    <mergeCell ref="AB109:AD109"/>
    <mergeCell ref="AB111:AD111"/>
    <mergeCell ref="Z110:AA110"/>
    <mergeCell ref="U103:W103"/>
    <mergeCell ref="AE103:AG103"/>
    <mergeCell ref="AB104:AD104"/>
    <mergeCell ref="AE104:AG104"/>
    <mergeCell ref="AE110:AG110"/>
    <mergeCell ref="Z103:AA103"/>
    <mergeCell ref="AB106:AD106"/>
    <mergeCell ref="U104:W104"/>
    <mergeCell ref="X104:Y104"/>
    <mergeCell ref="Z104:AA104"/>
    <mergeCell ref="AB100:AD100"/>
    <mergeCell ref="AE100:AG100"/>
    <mergeCell ref="U102:W102"/>
    <mergeCell ref="X102:Y102"/>
    <mergeCell ref="AE99:AG99"/>
    <mergeCell ref="Z102:AA102"/>
    <mergeCell ref="AB102:AD102"/>
    <mergeCell ref="AE102:AG102"/>
    <mergeCell ref="X101:Y101"/>
    <mergeCell ref="Z101:AA101"/>
    <mergeCell ref="N100:O100"/>
    <mergeCell ref="P100:Q100"/>
    <mergeCell ref="R100:T100"/>
    <mergeCell ref="U100:W100"/>
    <mergeCell ref="X100:Y100"/>
    <mergeCell ref="Z100:AA100"/>
    <mergeCell ref="Z98:AA98"/>
    <mergeCell ref="AB98:AD98"/>
    <mergeCell ref="AE98:AG98"/>
    <mergeCell ref="N99:O99"/>
    <mergeCell ref="P99:Q99"/>
    <mergeCell ref="R99:T99"/>
    <mergeCell ref="U99:W99"/>
    <mergeCell ref="X99:Y99"/>
    <mergeCell ref="Z99:AA99"/>
    <mergeCell ref="AB99:AD99"/>
    <mergeCell ref="AE96:AG96"/>
    <mergeCell ref="N97:O97"/>
    <mergeCell ref="P97:Q97"/>
    <mergeCell ref="R97:T97"/>
    <mergeCell ref="U97:W97"/>
    <mergeCell ref="X97:Y97"/>
    <mergeCell ref="Z97:AA97"/>
    <mergeCell ref="AB97:AD97"/>
    <mergeCell ref="AE97:AG97"/>
    <mergeCell ref="U96:W96"/>
    <mergeCell ref="AB95:AD95"/>
    <mergeCell ref="AE95:AG95"/>
    <mergeCell ref="N95:O95"/>
    <mergeCell ref="P95:Q95"/>
    <mergeCell ref="R95:T95"/>
    <mergeCell ref="U95:W95"/>
    <mergeCell ref="X95:Y95"/>
    <mergeCell ref="Z95:AA95"/>
    <mergeCell ref="AB94:AD94"/>
    <mergeCell ref="AE94:AG94"/>
    <mergeCell ref="N94:O94"/>
    <mergeCell ref="P94:Q94"/>
    <mergeCell ref="R94:T94"/>
    <mergeCell ref="U94:W94"/>
    <mergeCell ref="X94:Y94"/>
    <mergeCell ref="Z94:AA94"/>
    <mergeCell ref="AE90:AG90"/>
    <mergeCell ref="N93:O93"/>
    <mergeCell ref="P93:Q93"/>
    <mergeCell ref="R93:T93"/>
    <mergeCell ref="U93:W93"/>
    <mergeCell ref="X93:Y93"/>
    <mergeCell ref="Z93:AA93"/>
    <mergeCell ref="AB93:AD93"/>
    <mergeCell ref="AE93:AG93"/>
    <mergeCell ref="N92:O92"/>
    <mergeCell ref="AE85:AG85"/>
    <mergeCell ref="AB89:AD89"/>
    <mergeCell ref="AE89:AG89"/>
    <mergeCell ref="X87:Y87"/>
    <mergeCell ref="Z87:AA87"/>
    <mergeCell ref="N90:O90"/>
    <mergeCell ref="P90:Q90"/>
    <mergeCell ref="R90:T90"/>
    <mergeCell ref="U90:W90"/>
    <mergeCell ref="X90:Y90"/>
    <mergeCell ref="N114:O114"/>
    <mergeCell ref="P114:Q114"/>
    <mergeCell ref="R114:T114"/>
    <mergeCell ref="U114:W114"/>
    <mergeCell ref="X114:Y114"/>
    <mergeCell ref="X85:Y85"/>
    <mergeCell ref="N98:O98"/>
    <mergeCell ref="P98:Q98"/>
    <mergeCell ref="R98:T98"/>
    <mergeCell ref="U98:W98"/>
    <mergeCell ref="P48:Q48"/>
    <mergeCell ref="R48:T48"/>
    <mergeCell ref="U48:W48"/>
    <mergeCell ref="AB113:AD113"/>
    <mergeCell ref="AE113:AG113"/>
    <mergeCell ref="U49:W49"/>
    <mergeCell ref="X49:Y49"/>
    <mergeCell ref="Z49:AA49"/>
    <mergeCell ref="AB49:AD49"/>
    <mergeCell ref="AE49:AG49"/>
    <mergeCell ref="X48:Y48"/>
    <mergeCell ref="Z48:AA48"/>
    <mergeCell ref="N113:O113"/>
    <mergeCell ref="P113:Q113"/>
    <mergeCell ref="R113:T113"/>
    <mergeCell ref="U113:W113"/>
    <mergeCell ref="X113:Y113"/>
    <mergeCell ref="Z113:AA113"/>
    <mergeCell ref="U105:W105"/>
    <mergeCell ref="N48:O48"/>
    <mergeCell ref="N46:O46"/>
    <mergeCell ref="P46:Q46"/>
    <mergeCell ref="R46:T46"/>
    <mergeCell ref="U46:W46"/>
    <mergeCell ref="X46:Y46"/>
    <mergeCell ref="Z46:AA46"/>
    <mergeCell ref="Z31:AA31"/>
    <mergeCell ref="AB31:AD31"/>
    <mergeCell ref="AE31:AG31"/>
    <mergeCell ref="AE109:AG109"/>
    <mergeCell ref="Z108:AA108"/>
    <mergeCell ref="AB108:AD108"/>
    <mergeCell ref="AE105:AG105"/>
    <mergeCell ref="AB46:AD46"/>
    <mergeCell ref="AE46:AG46"/>
    <mergeCell ref="Z85:AA85"/>
    <mergeCell ref="Z29:AA29"/>
    <mergeCell ref="AB29:AD29"/>
    <mergeCell ref="AE29:AG29"/>
    <mergeCell ref="U30:W30"/>
    <mergeCell ref="AE30:AG30"/>
    <mergeCell ref="N31:O31"/>
    <mergeCell ref="P31:Q31"/>
    <mergeCell ref="R31:T31"/>
    <mergeCell ref="U31:W31"/>
    <mergeCell ref="X31:Y31"/>
    <mergeCell ref="U28:W28"/>
    <mergeCell ref="X28:Y28"/>
    <mergeCell ref="Z28:AA28"/>
    <mergeCell ref="AB28:AD28"/>
    <mergeCell ref="AE28:AG28"/>
    <mergeCell ref="N29:O29"/>
    <mergeCell ref="P29:Q29"/>
    <mergeCell ref="R29:T29"/>
    <mergeCell ref="U29:W29"/>
    <mergeCell ref="X29:Y29"/>
    <mergeCell ref="P27:Q27"/>
    <mergeCell ref="R27:T27"/>
    <mergeCell ref="X27:Y27"/>
    <mergeCell ref="Z27:AA27"/>
    <mergeCell ref="AB27:AD27"/>
    <mergeCell ref="A28:F28"/>
    <mergeCell ref="G28:M28"/>
    <mergeCell ref="N28:O28"/>
    <mergeCell ref="P28:Q28"/>
    <mergeCell ref="R28:T28"/>
    <mergeCell ref="AH16:AI16"/>
    <mergeCell ref="A25:F26"/>
    <mergeCell ref="G25:M26"/>
    <mergeCell ref="N25:T25"/>
    <mergeCell ref="U25:W27"/>
    <mergeCell ref="X25:AD25"/>
    <mergeCell ref="AE25:AG27"/>
    <mergeCell ref="N26:T26"/>
    <mergeCell ref="X26:AD26"/>
    <mergeCell ref="N27:O27"/>
    <mergeCell ref="A23:AI23"/>
    <mergeCell ref="A24:AI24"/>
    <mergeCell ref="J5:AI5"/>
    <mergeCell ref="A13:AI13"/>
    <mergeCell ref="A14:D15"/>
    <mergeCell ref="E14:AC14"/>
    <mergeCell ref="AD14:AI14"/>
    <mergeCell ref="AD15:AG15"/>
    <mergeCell ref="AD16:AG16"/>
    <mergeCell ref="AH15:AI15"/>
    <mergeCell ref="A1:W1"/>
    <mergeCell ref="X1:AD1"/>
    <mergeCell ref="AE1:AI2"/>
    <mergeCell ref="A2:W2"/>
    <mergeCell ref="A3:AI3"/>
    <mergeCell ref="A4:AI4"/>
    <mergeCell ref="N108:O108"/>
    <mergeCell ref="P108:Q108"/>
    <mergeCell ref="R108:T108"/>
    <mergeCell ref="X108:Y108"/>
    <mergeCell ref="AB84:AD84"/>
    <mergeCell ref="X84:Y84"/>
    <mergeCell ref="AB85:AD85"/>
    <mergeCell ref="Z90:AA90"/>
    <mergeCell ref="AB90:AD90"/>
    <mergeCell ref="N86:O86"/>
    <mergeCell ref="AB70:AD70"/>
    <mergeCell ref="AE70:AG70"/>
    <mergeCell ref="N72:O72"/>
    <mergeCell ref="P72:Q72"/>
    <mergeCell ref="R72:T72"/>
    <mergeCell ref="U72:W72"/>
    <mergeCell ref="X72:Y72"/>
    <mergeCell ref="Z72:AA72"/>
    <mergeCell ref="N70:O70"/>
    <mergeCell ref="P70:Q70"/>
    <mergeCell ref="AB66:AD66"/>
    <mergeCell ref="AE66:AG66"/>
    <mergeCell ref="X67:Y67"/>
    <mergeCell ref="Z67:AA67"/>
    <mergeCell ref="AB67:AD67"/>
    <mergeCell ref="AE67:AG67"/>
    <mergeCell ref="X68:Y68"/>
    <mergeCell ref="Z68:AA68"/>
    <mergeCell ref="R70:T70"/>
    <mergeCell ref="U70:W70"/>
    <mergeCell ref="X70:Y70"/>
    <mergeCell ref="Z70:AA70"/>
    <mergeCell ref="X69:Y69"/>
    <mergeCell ref="Z69:AA69"/>
    <mergeCell ref="N66:O66"/>
    <mergeCell ref="P66:Q66"/>
    <mergeCell ref="R66:T66"/>
    <mergeCell ref="U66:W66"/>
    <mergeCell ref="X66:Y66"/>
    <mergeCell ref="Z66:AA66"/>
    <mergeCell ref="N65:O65"/>
    <mergeCell ref="P65:Q65"/>
    <mergeCell ref="R65:T65"/>
    <mergeCell ref="U65:W65"/>
    <mergeCell ref="X65:Y65"/>
    <mergeCell ref="Z65:AA65"/>
    <mergeCell ref="AB65:AD65"/>
    <mergeCell ref="AE65:AG65"/>
    <mergeCell ref="N63:O63"/>
    <mergeCell ref="P63:Q63"/>
    <mergeCell ref="R63:T63"/>
    <mergeCell ref="U63:W63"/>
    <mergeCell ref="X63:Y63"/>
    <mergeCell ref="Z63:AA63"/>
    <mergeCell ref="AB63:AD63"/>
    <mergeCell ref="AE63:AG63"/>
    <mergeCell ref="X60:Y60"/>
    <mergeCell ref="Z60:AA60"/>
    <mergeCell ref="AB60:AD60"/>
    <mergeCell ref="N61:O61"/>
    <mergeCell ref="P61:Q61"/>
    <mergeCell ref="R61:T61"/>
    <mergeCell ref="U61:W61"/>
    <mergeCell ref="X61:Y61"/>
    <mergeCell ref="Z61:AA61"/>
    <mergeCell ref="AE57:AG57"/>
    <mergeCell ref="N59:O59"/>
    <mergeCell ref="P59:Q59"/>
    <mergeCell ref="R59:T59"/>
    <mergeCell ref="U59:W59"/>
    <mergeCell ref="X59:Y59"/>
    <mergeCell ref="Z59:AA59"/>
    <mergeCell ref="X58:Y58"/>
    <mergeCell ref="Z58:AA58"/>
    <mergeCell ref="AB58:AD58"/>
    <mergeCell ref="N52:O52"/>
    <mergeCell ref="P52:Q52"/>
    <mergeCell ref="R57:T57"/>
    <mergeCell ref="U57:W57"/>
    <mergeCell ref="X57:Y57"/>
    <mergeCell ref="Z57:AA57"/>
    <mergeCell ref="N54:O54"/>
    <mergeCell ref="P54:Q54"/>
    <mergeCell ref="R54:T54"/>
    <mergeCell ref="U54:W54"/>
    <mergeCell ref="X54:Y54"/>
    <mergeCell ref="Z54:AA54"/>
    <mergeCell ref="Z52:AA52"/>
    <mergeCell ref="AB86:AD86"/>
    <mergeCell ref="AE86:AG86"/>
    <mergeCell ref="AB54:AD54"/>
    <mergeCell ref="AE54:AG54"/>
    <mergeCell ref="AB76:AD76"/>
    <mergeCell ref="AE76:AG76"/>
    <mergeCell ref="AB52:AD52"/>
    <mergeCell ref="AE52:AG52"/>
    <mergeCell ref="AB57:AD57"/>
    <mergeCell ref="Z86:AA86"/>
    <mergeCell ref="N50:O50"/>
    <mergeCell ref="P50:Q50"/>
    <mergeCell ref="R50:T50"/>
    <mergeCell ref="U50:W50"/>
    <mergeCell ref="X50:Y50"/>
    <mergeCell ref="Z50:AA50"/>
    <mergeCell ref="R52:T52"/>
    <mergeCell ref="U52:W52"/>
    <mergeCell ref="X52:Y52"/>
    <mergeCell ref="Z92:AA92"/>
    <mergeCell ref="AB92:AD92"/>
    <mergeCell ref="AE92:AG92"/>
    <mergeCell ref="AB50:AD50"/>
    <mergeCell ref="AE50:AG50"/>
    <mergeCell ref="AE81:AG81"/>
    <mergeCell ref="AB81:AD81"/>
    <mergeCell ref="Z81:AA81"/>
    <mergeCell ref="P86:Q86"/>
    <mergeCell ref="R86:T86"/>
    <mergeCell ref="U86:W86"/>
    <mergeCell ref="X86:Y86"/>
    <mergeCell ref="R81:T81"/>
    <mergeCell ref="X81:Y81"/>
    <mergeCell ref="U81:W81"/>
    <mergeCell ref="U85:W85"/>
    <mergeCell ref="R85:T85"/>
    <mergeCell ref="P82:Q82"/>
    <mergeCell ref="N82:O82"/>
    <mergeCell ref="P92:Q92"/>
    <mergeCell ref="R92:T92"/>
    <mergeCell ref="U92:W92"/>
    <mergeCell ref="X92:Y92"/>
    <mergeCell ref="N85:O85"/>
    <mergeCell ref="N84:O84"/>
    <mergeCell ref="P84:Q84"/>
    <mergeCell ref="R84:T84"/>
    <mergeCell ref="U84:W84"/>
    <mergeCell ref="Z84:AA84"/>
    <mergeCell ref="AE84:AG84"/>
    <mergeCell ref="Z89:AA89"/>
    <mergeCell ref="P81:Q81"/>
    <mergeCell ref="N81:O81"/>
    <mergeCell ref="N87:O87"/>
    <mergeCell ref="P87:Q87"/>
    <mergeCell ref="R87:T87"/>
    <mergeCell ref="U87:W87"/>
    <mergeCell ref="P85:Q85"/>
    <mergeCell ref="AB87:AD87"/>
    <mergeCell ref="AE87:AG87"/>
    <mergeCell ref="AB33:AD33"/>
    <mergeCell ref="AE33:AG33"/>
    <mergeCell ref="N109:O109"/>
    <mergeCell ref="P109:Q109"/>
    <mergeCell ref="R109:T109"/>
    <mergeCell ref="U109:W109"/>
    <mergeCell ref="X109:Y109"/>
    <mergeCell ref="Z109:AA109"/>
    <mergeCell ref="AB34:AD34"/>
    <mergeCell ref="AE34:AG34"/>
    <mergeCell ref="N33:O33"/>
    <mergeCell ref="P33:Q33"/>
    <mergeCell ref="R33:T33"/>
    <mergeCell ref="U33:W33"/>
    <mergeCell ref="X33:Y33"/>
    <mergeCell ref="Z33:AA33"/>
    <mergeCell ref="N34:O34"/>
    <mergeCell ref="P34:Q34"/>
    <mergeCell ref="R34:T34"/>
    <mergeCell ref="U34:W34"/>
    <mergeCell ref="X34:Y34"/>
    <mergeCell ref="Z34:AA34"/>
    <mergeCell ref="AE107:AG107"/>
    <mergeCell ref="N106:O106"/>
    <mergeCell ref="N38:O38"/>
    <mergeCell ref="P38:Q38"/>
    <mergeCell ref="R38:T38"/>
    <mergeCell ref="U38:W38"/>
    <mergeCell ref="X38:Y38"/>
    <mergeCell ref="Z38:AA38"/>
    <mergeCell ref="AB38:AD38"/>
    <mergeCell ref="AE38:AG38"/>
    <mergeCell ref="Z106:AA106"/>
    <mergeCell ref="AB88:AD88"/>
    <mergeCell ref="AE106:AG106"/>
    <mergeCell ref="X98:Y98"/>
    <mergeCell ref="AB75:AD75"/>
    <mergeCell ref="AE75:AG75"/>
    <mergeCell ref="N107:O107"/>
    <mergeCell ref="P107:Q107"/>
    <mergeCell ref="R107:T107"/>
    <mergeCell ref="U107:W107"/>
    <mergeCell ref="X107:Y107"/>
    <mergeCell ref="Z107:AA107"/>
    <mergeCell ref="AB107:AD107"/>
    <mergeCell ref="N89:O89"/>
    <mergeCell ref="P89:Q89"/>
    <mergeCell ref="P106:Q106"/>
    <mergeCell ref="R106:T106"/>
    <mergeCell ref="U106:W106"/>
    <mergeCell ref="X106:Y106"/>
    <mergeCell ref="R89:T89"/>
    <mergeCell ref="U89:W89"/>
    <mergeCell ref="X89:Y89"/>
    <mergeCell ref="N96:O96"/>
    <mergeCell ref="P96:Q96"/>
    <mergeCell ref="R96:T96"/>
    <mergeCell ref="X96:Y96"/>
    <mergeCell ref="Z96:AA96"/>
    <mergeCell ref="AB96:AD96"/>
    <mergeCell ref="AE35:AG35"/>
    <mergeCell ref="U36:W36"/>
    <mergeCell ref="AE36:AG36"/>
    <mergeCell ref="N88:O88"/>
    <mergeCell ref="P88:Q88"/>
    <mergeCell ref="R88:T88"/>
    <mergeCell ref="U88:W88"/>
    <mergeCell ref="X88:Y88"/>
    <mergeCell ref="Z88:AA88"/>
    <mergeCell ref="AE88:AG88"/>
    <mergeCell ref="N43:O43"/>
    <mergeCell ref="P43:Q43"/>
    <mergeCell ref="R43:T43"/>
    <mergeCell ref="U43:W43"/>
    <mergeCell ref="X43:Y43"/>
    <mergeCell ref="Z43:AA43"/>
    <mergeCell ref="R82:T82"/>
    <mergeCell ref="U82:W82"/>
    <mergeCell ref="AB77:AD77"/>
    <mergeCell ref="AE77:AG77"/>
    <mergeCell ref="X82:Y82"/>
    <mergeCell ref="Z82:AA82"/>
    <mergeCell ref="AB82:AD82"/>
    <mergeCell ref="AE82:AG82"/>
    <mergeCell ref="Z77:AA77"/>
    <mergeCell ref="X77:Y77"/>
    <mergeCell ref="N77:O77"/>
    <mergeCell ref="P77:Q77"/>
    <mergeCell ref="R77:T77"/>
    <mergeCell ref="U77:W77"/>
    <mergeCell ref="N76:O76"/>
    <mergeCell ref="P76:Q76"/>
    <mergeCell ref="R76:T76"/>
    <mergeCell ref="U76:W76"/>
    <mergeCell ref="N75:O75"/>
    <mergeCell ref="P75:Q75"/>
    <mergeCell ref="R75:T75"/>
    <mergeCell ref="U75:W75"/>
    <mergeCell ref="X75:Y75"/>
    <mergeCell ref="Z75:AA75"/>
    <mergeCell ref="U71:W71"/>
    <mergeCell ref="AE71:AG71"/>
    <mergeCell ref="X76:Y76"/>
    <mergeCell ref="Z76:AA76"/>
    <mergeCell ref="AB73:AD73"/>
    <mergeCell ref="AE73:AG73"/>
    <mergeCell ref="AB72:AD72"/>
    <mergeCell ref="AE72:AG72"/>
    <mergeCell ref="N73:O73"/>
    <mergeCell ref="P73:Q73"/>
    <mergeCell ref="R73:T73"/>
    <mergeCell ref="U73:W73"/>
    <mergeCell ref="X73:Y73"/>
    <mergeCell ref="Z73:AA73"/>
    <mergeCell ref="AB69:AD69"/>
    <mergeCell ref="AE69:AG69"/>
    <mergeCell ref="AB68:AD68"/>
    <mergeCell ref="AE68:AG68"/>
    <mergeCell ref="AB32:AD32"/>
    <mergeCell ref="AE32:AG32"/>
    <mergeCell ref="AE37:AG37"/>
    <mergeCell ref="AB62:AD62"/>
    <mergeCell ref="AE62:AG62"/>
    <mergeCell ref="AB59:AD59"/>
    <mergeCell ref="X64:Y64"/>
    <mergeCell ref="Z64:AA64"/>
    <mergeCell ref="AB64:AD64"/>
    <mergeCell ref="AE64:AG64"/>
    <mergeCell ref="AE47:AG47"/>
    <mergeCell ref="AB43:AD43"/>
    <mergeCell ref="AE43:AG43"/>
    <mergeCell ref="AE58:AG58"/>
    <mergeCell ref="X62:Y62"/>
    <mergeCell ref="Z62:AA62"/>
    <mergeCell ref="N32:O32"/>
    <mergeCell ref="P32:Q32"/>
    <mergeCell ref="R32:T32"/>
    <mergeCell ref="U32:W32"/>
    <mergeCell ref="X32:Y32"/>
    <mergeCell ref="Z32:AA32"/>
    <mergeCell ref="AE59:AG59"/>
    <mergeCell ref="AB61:AD61"/>
    <mergeCell ref="AE61:AG61"/>
    <mergeCell ref="AE60:AG60"/>
    <mergeCell ref="X55:Y55"/>
    <mergeCell ref="Z55:AA55"/>
    <mergeCell ref="AB55:AD55"/>
    <mergeCell ref="AE55:AG55"/>
    <mergeCell ref="X56:Y56"/>
    <mergeCell ref="Z56:AA56"/>
    <mergeCell ref="AB56:AD56"/>
    <mergeCell ref="AE56:AG56"/>
    <mergeCell ref="N67:O67"/>
    <mergeCell ref="P67:Q67"/>
    <mergeCell ref="R67:T67"/>
    <mergeCell ref="U67:W67"/>
    <mergeCell ref="P57:Q57"/>
    <mergeCell ref="N62:O62"/>
    <mergeCell ref="P62:Q62"/>
    <mergeCell ref="R62:T62"/>
    <mergeCell ref="N69:O69"/>
    <mergeCell ref="P69:Q69"/>
    <mergeCell ref="R69:T69"/>
    <mergeCell ref="U69:W69"/>
    <mergeCell ref="N68:O68"/>
    <mergeCell ref="P68:Q68"/>
    <mergeCell ref="R68:T68"/>
    <mergeCell ref="U68:W68"/>
    <mergeCell ref="U62:W62"/>
    <mergeCell ref="N64:O64"/>
    <mergeCell ref="P64:Q64"/>
    <mergeCell ref="R64:T64"/>
    <mergeCell ref="U64:W64"/>
    <mergeCell ref="N60:O60"/>
    <mergeCell ref="P60:Q60"/>
    <mergeCell ref="R60:T60"/>
    <mergeCell ref="U60:W60"/>
    <mergeCell ref="Z39:AA39"/>
    <mergeCell ref="N56:O56"/>
    <mergeCell ref="P56:Q56"/>
    <mergeCell ref="R56:T56"/>
    <mergeCell ref="U56:W56"/>
    <mergeCell ref="N58:O58"/>
    <mergeCell ref="P58:Q58"/>
    <mergeCell ref="R58:T58"/>
    <mergeCell ref="U58:W58"/>
    <mergeCell ref="N57:O57"/>
    <mergeCell ref="P42:Q42"/>
    <mergeCell ref="R42:T42"/>
    <mergeCell ref="U42:W42"/>
    <mergeCell ref="X42:Y42"/>
    <mergeCell ref="Z42:AA42"/>
    <mergeCell ref="N39:O39"/>
    <mergeCell ref="P39:Q39"/>
    <mergeCell ref="R39:T39"/>
    <mergeCell ref="U39:W39"/>
    <mergeCell ref="X39:Y39"/>
    <mergeCell ref="AH25:AI25"/>
    <mergeCell ref="AH26:AI26"/>
    <mergeCell ref="N55:O55"/>
    <mergeCell ref="P55:Q55"/>
    <mergeCell ref="R55:T55"/>
    <mergeCell ref="U55:W55"/>
    <mergeCell ref="X53:Y53"/>
    <mergeCell ref="Z53:AA53"/>
    <mergeCell ref="AB53:AD53"/>
    <mergeCell ref="AE53:AG53"/>
    <mergeCell ref="AE39:AG39"/>
    <mergeCell ref="N53:O53"/>
    <mergeCell ref="P53:Q53"/>
    <mergeCell ref="R53:T53"/>
    <mergeCell ref="U53:W53"/>
    <mergeCell ref="X51:Y51"/>
    <mergeCell ref="Z51:AA51"/>
    <mergeCell ref="AB51:AD51"/>
    <mergeCell ref="AE51:AG51"/>
    <mergeCell ref="N42:O42"/>
    <mergeCell ref="AE42:AG42"/>
    <mergeCell ref="AD19:AG19"/>
    <mergeCell ref="AB45:AD45"/>
    <mergeCell ref="AE45:AG45"/>
    <mergeCell ref="N51:O51"/>
    <mergeCell ref="P51:Q51"/>
    <mergeCell ref="R51:T51"/>
    <mergeCell ref="U51:W51"/>
    <mergeCell ref="U47:W47"/>
    <mergeCell ref="AB39:AD39"/>
    <mergeCell ref="X36:Y36"/>
    <mergeCell ref="Z36:AA36"/>
    <mergeCell ref="AB36:AD36"/>
    <mergeCell ref="U35:W35"/>
    <mergeCell ref="Z35:AA35"/>
    <mergeCell ref="N45:O45"/>
    <mergeCell ref="P45:Q45"/>
    <mergeCell ref="R45:T45"/>
    <mergeCell ref="U45:W45"/>
    <mergeCell ref="X45:Y45"/>
    <mergeCell ref="N37:O37"/>
    <mergeCell ref="P37:Q37"/>
    <mergeCell ref="R37:T37"/>
    <mergeCell ref="X37:Y37"/>
    <mergeCell ref="Z37:AA37"/>
    <mergeCell ref="AE121:AG121"/>
    <mergeCell ref="AB37:AD37"/>
    <mergeCell ref="U37:W37"/>
    <mergeCell ref="Z45:AA45"/>
    <mergeCell ref="AB42:AD42"/>
    <mergeCell ref="E15:O15"/>
    <mergeCell ref="P15:AC15"/>
    <mergeCell ref="N35:O35"/>
    <mergeCell ref="P35:Q35"/>
    <mergeCell ref="R35:T35"/>
    <mergeCell ref="N36:O36"/>
    <mergeCell ref="P36:Q36"/>
    <mergeCell ref="R36:T36"/>
    <mergeCell ref="X35:Y35"/>
    <mergeCell ref="AB35:AD35"/>
    <mergeCell ref="X122:Y122"/>
    <mergeCell ref="Z122:AA122"/>
    <mergeCell ref="AB122:AD122"/>
    <mergeCell ref="R121:T121"/>
    <mergeCell ref="U121:W121"/>
    <mergeCell ref="X121:Y121"/>
    <mergeCell ref="Z121:AA121"/>
    <mergeCell ref="AB121:AD121"/>
    <mergeCell ref="AE122:AG122"/>
    <mergeCell ref="N126:O126"/>
    <mergeCell ref="P126:Q126"/>
    <mergeCell ref="R126:T126"/>
    <mergeCell ref="U126:W126"/>
    <mergeCell ref="X126:Y126"/>
    <mergeCell ref="Z126:AA126"/>
    <mergeCell ref="AB126:AD126"/>
    <mergeCell ref="AE126:AG126"/>
    <mergeCell ref="P122:Q122"/>
    <mergeCell ref="AB127:AD127"/>
    <mergeCell ref="AE127:AG127"/>
    <mergeCell ref="N127:O127"/>
    <mergeCell ref="P127:Q127"/>
    <mergeCell ref="R127:T127"/>
    <mergeCell ref="U127:W127"/>
    <mergeCell ref="X127:Y127"/>
    <mergeCell ref="Z127:AA127"/>
  </mergeCells>
  <printOptions/>
  <pageMargins left="0.43" right="0.7086614173228347" top="0.31496062992125984" bottom="0.31496062992125984" header="0.31496062992125984" footer="0.31496062992125984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Leksono</dc:creator>
  <cp:keywords/>
  <dc:description/>
  <cp:lastModifiedBy>LENOVO</cp:lastModifiedBy>
  <cp:lastPrinted>2019-08-28T04:33:16Z</cp:lastPrinted>
  <dcterms:created xsi:type="dcterms:W3CDTF">2007-03-08T00:58:34Z</dcterms:created>
  <dcterms:modified xsi:type="dcterms:W3CDTF">2019-09-13T02:35:01Z</dcterms:modified>
  <cp:category/>
  <cp:version/>
  <cp:contentType/>
  <cp:contentStatus/>
</cp:coreProperties>
</file>